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0.- PRESUP 24\SP EMPRESARIAL Y FUNDACIONAL 2024\COMUNICACIONES\APERTURA CARGA ESTADOS CONTABLES SPEyF\PROTEGIDOS\"/>
    </mc:Choice>
  </mc:AlternateContent>
  <bookViews>
    <workbookView xWindow="0" yWindow="0" windowWidth="14370" windowHeight="4110" tabRatio="449" activeTab="4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functionGroups builtInGroupCount="18"/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62913" iterateDelta="1E-4"/>
</workbook>
</file>

<file path=xl/calcChain.xml><?xml version="1.0" encoding="utf-8"?>
<calcChain xmlns="http://schemas.openxmlformats.org/spreadsheetml/2006/main">
  <c r="C5" i="5" l="1"/>
  <c r="C10" i="5" l="1"/>
  <c r="D14" i="2" l="1"/>
  <c r="E14" i="2"/>
  <c r="F14" i="2"/>
  <c r="G14" i="2"/>
  <c r="C14" i="2"/>
  <c r="H99" i="4"/>
  <c r="A2" i="1" l="1"/>
  <c r="C12" i="1"/>
  <c r="C8" i="1" s="1"/>
  <c r="F11" i="2"/>
  <c r="G11" i="2"/>
  <c r="F19" i="2"/>
  <c r="G19" i="2"/>
  <c r="F31" i="2"/>
  <c r="G31" i="2"/>
  <c r="F42" i="2"/>
  <c r="G42" i="2"/>
  <c r="F52" i="2"/>
  <c r="F62" i="2"/>
  <c r="G52" i="2"/>
  <c r="F69" i="2"/>
  <c r="F66" i="2" s="1"/>
  <c r="G69" i="2"/>
  <c r="G66" i="2" s="1"/>
  <c r="F78" i="2"/>
  <c r="G78" i="2"/>
  <c r="F86" i="2"/>
  <c r="G86" i="2"/>
  <c r="F12" i="1"/>
  <c r="F8" i="1" s="1"/>
  <c r="G12" i="1"/>
  <c r="G8" i="1" s="1"/>
  <c r="F23" i="1"/>
  <c r="G23" i="1"/>
  <c r="F37" i="1"/>
  <c r="G37" i="1"/>
  <c r="F43" i="1"/>
  <c r="G43" i="1"/>
  <c r="F55" i="1"/>
  <c r="G55" i="1"/>
  <c r="F66" i="1"/>
  <c r="G66" i="1"/>
  <c r="G65" i="1" s="1"/>
  <c r="F69" i="1"/>
  <c r="G69" i="1"/>
  <c r="F73" i="1"/>
  <c r="F18" i="2" s="1"/>
  <c r="G73" i="1"/>
  <c r="G18" i="2" s="1"/>
  <c r="F78" i="1"/>
  <c r="F20" i="2" s="1"/>
  <c r="G78" i="1"/>
  <c r="G20" i="2" s="1"/>
  <c r="F84" i="1"/>
  <c r="G84" i="1"/>
  <c r="F119" i="1"/>
  <c r="F135" i="1" s="1"/>
  <c r="G119" i="1"/>
  <c r="F132" i="1"/>
  <c r="G132" i="1"/>
  <c r="G135" i="1" s="1"/>
  <c r="F8" i="4"/>
  <c r="G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G67" i="4"/>
  <c r="F76" i="4"/>
  <c r="G76" i="4"/>
  <c r="F83" i="4"/>
  <c r="G83" i="4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G76" i="3"/>
  <c r="G27" i="2" s="1"/>
  <c r="F10" i="3"/>
  <c r="F14" i="3"/>
  <c r="F18" i="3"/>
  <c r="F24" i="3"/>
  <c r="F32" i="3"/>
  <c r="F40" i="3"/>
  <c r="F46" i="3"/>
  <c r="F65" i="3"/>
  <c r="F76" i="3"/>
  <c r="C119" i="1"/>
  <c r="D119" i="1"/>
  <c r="E119" i="1"/>
  <c r="C132" i="1"/>
  <c r="D132" i="1"/>
  <c r="E132" i="1"/>
  <c r="A2" i="3"/>
  <c r="A2" i="4"/>
  <c r="C46" i="3"/>
  <c r="D40" i="3"/>
  <c r="C40" i="3"/>
  <c r="C38" i="3" s="1"/>
  <c r="C32" i="3"/>
  <c r="C24" i="3"/>
  <c r="C14" i="3"/>
  <c r="C10" i="3"/>
  <c r="C54" i="4"/>
  <c r="C62" i="4"/>
  <c r="C67" i="4"/>
  <c r="C76" i="4"/>
  <c r="C83" i="4"/>
  <c r="C41" i="4"/>
  <c r="C34" i="4"/>
  <c r="C30" i="4"/>
  <c r="C25" i="4"/>
  <c r="C17" i="4"/>
  <c r="E8" i="4"/>
  <c r="D8" i="4"/>
  <c r="C8" i="4"/>
  <c r="D12" i="1"/>
  <c r="D8" i="1" s="1"/>
  <c r="E12" i="1"/>
  <c r="E8" i="1" s="1"/>
  <c r="D66" i="1"/>
  <c r="D69" i="1"/>
  <c r="D73" i="1"/>
  <c r="D18" i="2" s="1"/>
  <c r="D78" i="1"/>
  <c r="D20" i="2" s="1"/>
  <c r="D84" i="1"/>
  <c r="E66" i="1"/>
  <c r="E69" i="1"/>
  <c r="E65" i="1"/>
  <c r="E17" i="2" s="1"/>
  <c r="E73" i="1"/>
  <c r="E18" i="2" s="1"/>
  <c r="E78" i="1"/>
  <c r="E20" i="2" s="1"/>
  <c r="E84" i="1"/>
  <c r="C66" i="1"/>
  <c r="C69" i="1"/>
  <c r="C73" i="1"/>
  <c r="C18" i="2" s="1"/>
  <c r="C78" i="1"/>
  <c r="C20" i="2" s="1"/>
  <c r="C84" i="1"/>
  <c r="D43" i="1"/>
  <c r="C43" i="1"/>
  <c r="C23" i="1"/>
  <c r="C37" i="1"/>
  <c r="C55" i="1"/>
  <c r="E76" i="3"/>
  <c r="E27" i="2" s="1"/>
  <c r="D76" i="3"/>
  <c r="C76" i="3"/>
  <c r="E32" i="3"/>
  <c r="D32" i="3"/>
  <c r="E23" i="1"/>
  <c r="E37" i="1"/>
  <c r="E43" i="1"/>
  <c r="E55" i="1"/>
  <c r="D23" i="1"/>
  <c r="D37" i="1"/>
  <c r="D55" i="1"/>
  <c r="E17" i="4"/>
  <c r="D17" i="4"/>
  <c r="E34" i="4"/>
  <c r="D34" i="4"/>
  <c r="E41" i="4"/>
  <c r="D41" i="4"/>
  <c r="E54" i="4"/>
  <c r="D54" i="4"/>
  <c r="E62" i="4"/>
  <c r="D62" i="4"/>
  <c r="E67" i="4"/>
  <c r="D67" i="4"/>
  <c r="E76" i="4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77" i="2" s="1"/>
  <c r="E86" i="2"/>
  <c r="D69" i="2"/>
  <c r="D66" i="2" s="1"/>
  <c r="D78" i="2"/>
  <c r="D77" i="2" s="1"/>
  <c r="D86" i="2"/>
  <c r="C69" i="2"/>
  <c r="C66" i="2" s="1"/>
  <c r="C78" i="2"/>
  <c r="C77" i="2"/>
  <c r="C86" i="2"/>
  <c r="E11" i="2"/>
  <c r="E19" i="2"/>
  <c r="D11" i="2"/>
  <c r="D19" i="2"/>
  <c r="C11" i="2"/>
  <c r="C19" i="2"/>
  <c r="A2" i="2"/>
  <c r="C65" i="3"/>
  <c r="E65" i="3"/>
  <c r="D65" i="3"/>
  <c r="D59" i="3" s="1"/>
  <c r="E40" i="3"/>
  <c r="E38" i="3" s="1"/>
  <c r="E46" i="3"/>
  <c r="D46" i="3"/>
  <c r="C92" i="4"/>
  <c r="C100" i="2" s="1"/>
  <c r="D98" i="2" s="1"/>
  <c r="C23" i="2"/>
  <c r="C31" i="2"/>
  <c r="C42" i="2"/>
  <c r="C52" i="2"/>
  <c r="C62" i="2"/>
  <c r="E52" i="2"/>
  <c r="D52" i="2"/>
  <c r="E42" i="2"/>
  <c r="D42" i="2"/>
  <c r="E31" i="2"/>
  <c r="D31" i="2"/>
  <c r="E92" i="4"/>
  <c r="E100" i="2" s="1"/>
  <c r="F98" i="2" s="1"/>
  <c r="D92" i="4"/>
  <c r="D100" i="2" s="1"/>
  <c r="E98" i="2" s="1"/>
  <c r="E30" i="4"/>
  <c r="D30" i="4"/>
  <c r="E25" i="4"/>
  <c r="D25" i="4"/>
  <c r="E24" i="3"/>
  <c r="D24" i="3"/>
  <c r="E59" i="3"/>
  <c r="F25" i="2" l="1"/>
  <c r="F28" i="2"/>
  <c r="D63" i="1"/>
  <c r="D135" i="1"/>
  <c r="C135" i="1"/>
  <c r="F38" i="3"/>
  <c r="G38" i="3"/>
  <c r="F65" i="1"/>
  <c r="F92" i="1" s="1"/>
  <c r="C63" i="1"/>
  <c r="C65" i="1"/>
  <c r="G28" i="2"/>
  <c r="F26" i="2"/>
  <c r="D65" i="1"/>
  <c r="G63" i="1"/>
  <c r="C92" i="1"/>
  <c r="C94" i="1" s="1"/>
  <c r="C17" i="2"/>
  <c r="C10" i="2" s="1"/>
  <c r="D92" i="1"/>
  <c r="D17" i="2"/>
  <c r="D10" i="2" s="1"/>
  <c r="E62" i="2"/>
  <c r="E28" i="2"/>
  <c r="E25" i="2"/>
  <c r="D27" i="2"/>
  <c r="C6" i="4"/>
  <c r="C96" i="4" s="1"/>
  <c r="D24" i="2"/>
  <c r="D23" i="2" s="1"/>
  <c r="F59" i="3"/>
  <c r="F50" i="4"/>
  <c r="F77" i="2"/>
  <c r="E50" i="4"/>
  <c r="E96" i="4" s="1"/>
  <c r="D28" i="2"/>
  <c r="D62" i="2"/>
  <c r="E10" i="2"/>
  <c r="C92" i="2"/>
  <c r="D50" i="4"/>
  <c r="E6" i="4"/>
  <c r="E63" i="1"/>
  <c r="D6" i="4"/>
  <c r="D26" i="2"/>
  <c r="E135" i="1"/>
  <c r="G50" i="4"/>
  <c r="G24" i="2"/>
  <c r="G6" i="4"/>
  <c r="G77" i="2"/>
  <c r="G92" i="2" s="1"/>
  <c r="G62" i="2"/>
  <c r="D38" i="3"/>
  <c r="C59" i="3"/>
  <c r="F24" i="2"/>
  <c r="D25" i="2"/>
  <c r="G26" i="2"/>
  <c r="G25" i="2"/>
  <c r="F6" i="4"/>
  <c r="F63" i="1"/>
  <c r="G92" i="1"/>
  <c r="G94" i="1" s="1"/>
  <c r="G17" i="2"/>
  <c r="G10" i="2" s="1"/>
  <c r="F17" i="2"/>
  <c r="F10" i="2" s="1"/>
  <c r="D92" i="2"/>
  <c r="F92" i="2"/>
  <c r="E92" i="2"/>
  <c r="E24" i="2"/>
  <c r="G59" i="3"/>
  <c r="F27" i="2"/>
  <c r="C50" i="4"/>
  <c r="E26" i="2"/>
  <c r="E92" i="1"/>
  <c r="E94" i="1" l="1"/>
  <c r="F96" i="4"/>
  <c r="F23" i="2"/>
  <c r="G23" i="2"/>
  <c r="D96" i="4"/>
  <c r="D94" i="1"/>
  <c r="D8" i="2" s="1"/>
  <c r="D38" i="2" s="1"/>
  <c r="D96" i="2" s="1"/>
  <c r="D102" i="2" s="1"/>
  <c r="F94" i="1"/>
  <c r="G96" i="4"/>
  <c r="F98" i="1"/>
  <c r="F8" i="2"/>
  <c r="F38" i="2" s="1"/>
  <c r="F96" i="2" s="1"/>
  <c r="F102" i="2" s="1"/>
  <c r="G8" i="2"/>
  <c r="G98" i="1"/>
  <c r="E98" i="1"/>
  <c r="E8" i="2"/>
  <c r="E38" i="2" s="1"/>
  <c r="E96" i="2" s="1"/>
  <c r="E102" i="2" s="1"/>
  <c r="E23" i="2"/>
  <c r="C8" i="2"/>
  <c r="C38" i="2" s="1"/>
  <c r="C96" i="2" s="1"/>
  <c r="C102" i="2" s="1"/>
  <c r="C98" i="1"/>
  <c r="D98" i="1" l="1"/>
  <c r="D104" i="1" s="1"/>
  <c r="D145" i="1" s="1"/>
  <c r="G38" i="2"/>
  <c r="G96" i="2" s="1"/>
  <c r="G102" i="2" s="1"/>
  <c r="D22" i="3"/>
  <c r="D8" i="3" s="1"/>
  <c r="D6" i="3" s="1"/>
  <c r="D87" i="3" s="1"/>
  <c r="D99" i="4" s="1"/>
  <c r="C22" i="3"/>
  <c r="C8" i="3" s="1"/>
  <c r="C6" i="3" s="1"/>
  <c r="C87" i="3" s="1"/>
  <c r="C99" i="4" s="1"/>
  <c r="C104" i="1"/>
  <c r="C145" i="1" s="1"/>
  <c r="E22" i="3"/>
  <c r="E8" i="3" s="1"/>
  <c r="E6" i="3" s="1"/>
  <c r="E87" i="3" s="1"/>
  <c r="E99" i="4" s="1"/>
  <c r="E104" i="1"/>
  <c r="E145" i="1" s="1"/>
  <c r="G22" i="3"/>
  <c r="G8" i="3" s="1"/>
  <c r="G6" i="3" s="1"/>
  <c r="G87" i="3" s="1"/>
  <c r="G99" i="4" s="1"/>
  <c r="G104" i="1"/>
  <c r="G145" i="1" s="1"/>
  <c r="F104" i="1"/>
  <c r="F145" i="1" s="1"/>
  <c r="F22" i="3"/>
  <c r="F8" i="3" s="1"/>
  <c r="F6" i="3" s="1"/>
  <c r="F87" i="3" s="1"/>
  <c r="F99" i="4" s="1"/>
</calcChain>
</file>

<file path=xl/sharedStrings.xml><?xml version="1.0" encoding="utf-8"?>
<sst xmlns="http://schemas.openxmlformats.org/spreadsheetml/2006/main" count="602" uniqueCount="361">
  <si>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</si>
  <si>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</si>
  <si>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</si>
  <si>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</si>
  <si>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</si>
  <si>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</si>
  <si>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</si>
  <si>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</si>
  <si>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</si>
  <si>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</si>
  <si>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</si>
  <si>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</si>
  <si>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</si>
  <si>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</si>
  <si>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</si>
  <si>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</si>
  <si>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</si>
  <si>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</si>
  <si>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</si>
  <si>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</si>
  <si>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</si>
  <si>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</si>
  <si>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</si>
  <si>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</si>
  <si>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</si>
  <si>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</si>
  <si>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</si>
  <si>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</si>
  <si>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</si>
  <si>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</si>
  <si>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</si>
  <si>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</si>
  <si>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</si>
  <si>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</si>
  <si>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</si>
  <si>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</si>
  <si>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</si>
  <si>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</si>
  <si>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</si>
  <si>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</si>
  <si>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</si>
  <si>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</si>
  <si>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</si>
  <si>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</si>
  <si>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</si>
  <si>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</si>
  <si>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</si>
  <si>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</si>
  <si>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</si>
  <si>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</si>
  <si>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</si>
  <si>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</si>
  <si>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</si>
  <si>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</si>
  <si>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</si>
  <si>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</si>
  <si>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</si>
  <si>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</si>
  <si>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</si>
  <si>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</si>
  <si>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</si>
  <si>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</si>
  <si>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</si>
  <si>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</si>
  <si>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</si>
  <si>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</si>
  <si>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</si>
  <si>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</si>
  <si>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</si>
  <si>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</si>
  <si>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</si>
  <si>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</si>
  <si>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</si>
  <si>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</si>
  <si>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</si>
  <si>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</si>
  <si>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</si>
  <si>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</si>
  <si>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</si>
  <si>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</si>
  <si>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</si>
  <si>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</si>
  <si>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</si>
  <si>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</si>
  <si>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</si>
  <si>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</si>
  <si>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</si>
  <si>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</si>
  <si>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</si>
  <si>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</si>
  <si>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</si>
  <si>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</si>
  <si>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</si>
  <si>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</si>
  <si>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</si>
  <si>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</si>
  <si>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</si>
  <si>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</si>
  <si>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</si>
  <si>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</si>
  <si>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</si>
  <si>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</si>
  <si>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</si>
  <si>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</si>
  <si>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</si>
  <si>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</si>
  <si>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</si>
  <si>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</si>
  <si>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</si>
  <si>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</si>
  <si>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</si>
  <si>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</si>
  <si>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</si>
  <si>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</si>
  <si>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</si>
  <si>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</si>
  <si>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</si>
  <si>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</si>
  <si>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</si>
  <si>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</si>
  <si>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</si>
  <si>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</si>
  <si>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</si>
  <si>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</si>
  <si>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</si>
  <si>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</si>
  <si>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</si>
  <si>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</si>
  <si>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</si>
  <si>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</si>
  <si>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</si>
  <si>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</si>
  <si>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</si>
  <si>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</si>
  <si>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</si>
  <si>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</si>
  <si>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</si>
  <si>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</si>
  <si>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</si>
  <si>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</si>
  <si>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</si>
  <si>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</si>
  <si>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</si>
  <si>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</si>
  <si>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</si>
  <si>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</si>
  <si>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</si>
  <si>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</si>
  <si>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</si>
  <si>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</si>
  <si>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</si>
  <si>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</si>
  <si>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Nombre Apellido1 Apellido2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</si>
  <si>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</si>
  <si>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</si>
  <si>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</si>
  <si>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</si>
  <si>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</si>
  <si>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</si>
  <si>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</si>
  <si>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Introduzca su nombre</t>
  </si>
  <si>
    <t>nombre</t>
  </si>
  <si>
    <t>Primer Apellido:</t>
  </si>
  <si>
    <t>Introduzca su primer apellido</t>
  </si>
  <si>
    <t>apellido1</t>
  </si>
  <si>
    <t>Segundo Apellido:</t>
  </si>
  <si>
    <t>Introduzca su segundo apellido</t>
  </si>
  <si>
    <t>apellido2</t>
  </si>
  <si>
    <t>NIF:</t>
  </si>
  <si>
    <t>Introduzca su NIF</t>
  </si>
  <si>
    <t>nif</t>
  </si>
  <si>
    <t>Telefono:</t>
  </si>
  <si>
    <t>Introduzca su Teléfono</t>
  </si>
  <si>
    <t>telefono</t>
  </si>
  <si>
    <t>Email:</t>
  </si>
  <si>
    <t>IntroduzcaSuMail@gobcantabria.es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</si>
  <si>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</si>
  <si>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</si>
  <si>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</si>
  <si>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</si>
  <si>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</si>
  <si>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</si>
  <si>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</si>
  <si>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</si>
  <si>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</si>
  <si>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</si>
  <si>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</si>
  <si>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</si>
  <si>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</si>
  <si>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</si>
  <si>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</si>
  <si>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</si>
  <si>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</si>
  <si>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</si>
  <si>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</si>
  <si>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</si>
  <si>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</si>
  <si>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</si>
  <si>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</si>
  <si>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</si>
  <si>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</si>
  <si>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</si>
  <si>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</si>
  <si>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</si>
  <si>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</si>
  <si>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</si>
  <si>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</si>
  <si>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</si>
  <si>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</si>
  <si>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</si>
  <si>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</si>
  <si>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</si>
  <si>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</si>
  <si>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</si>
  <si>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</si>
  <si>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</si>
  <si>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</si>
  <si>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</si>
  <si>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</si>
  <si>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</si>
  <si>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</si>
  <si>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</si>
  <si>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</si>
  <si>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</si>
  <si>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</si>
  <si>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</si>
  <si>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</si>
  <si>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</si>
  <si>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</si>
  <si>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</si>
  <si>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</si>
  <si>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</si>
  <si>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</si>
  <si>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</si>
  <si>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</si>
  <si>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</si>
  <si>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</si>
  <si>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</si>
  <si>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</si>
  <si>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</si>
  <si>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</si>
  <si>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</si>
  <si>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</si>
  <si>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</si>
  <si>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</si>
  <si>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</si>
  <si>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</si>
  <si>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</si>
  <si>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</si>
  <si>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</si>
  <si>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</si>
  <si>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</si>
  <si>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</si>
  <si>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</si>
  <si>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</si>
  <si>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</si>
  <si>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</si>
  <si>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</si>
  <si>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</si>
  <si>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</si>
  <si>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</si>
  <si>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</si>
  <si>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</si>
  <si>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</si>
  <si>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</si>
  <si>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</si>
  <si>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</si>
  <si>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</si>
  <si>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</si>
  <si>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</si>
  <si>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</si>
  <si>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</si>
  <si>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</si>
  <si>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</si>
  <si>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</si>
  <si>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</si>
  <si>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</si>
  <si>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</si>
  <si>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</si>
  <si>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</si>
  <si>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</si>
  <si>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</si>
  <si>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</si>
  <si>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</si>
  <si>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</si>
  <si>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</si>
  <si>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</si>
  <si>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</si>
  <si>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</si>
  <si>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</si>
  <si>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</si>
  <si>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</si>
  <si>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</si>
  <si>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</si>
  <si>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</si>
  <si>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</si>
  <si>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</si>
  <si>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</si>
  <si>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</si>
  <si>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</si>
  <si>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</si>
  <si>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</si>
  <si>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</si>
  <si>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</si>
  <si>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</si>
  <si>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</si>
  <si>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</si>
  <si>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</si>
  <si>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</si>
  <si>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</si>
  <si>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</si>
  <si>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</si>
  <si>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</si>
  <si>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</si>
  <si>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</si>
  <si>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</si>
  <si>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</si>
  <si>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</si>
  <si>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</si>
  <si>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</si>
  <si>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</si>
  <si>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</si>
  <si>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</si>
  <si>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</si>
  <si>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</si>
  <si>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</si>
  <si>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</si>
  <si>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</si>
  <si>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</si>
  <si>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</si>
  <si>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</si>
  <si>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</si>
  <si>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</si>
  <si>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</si>
  <si>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</si>
  <si>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</si>
  <si>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</si>
  <si>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</si>
  <si>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</si>
  <si>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</si>
  <si>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</si>
  <si>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</si>
  <si>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</si>
  <si>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</si>
  <si>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</si>
  <si>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</si>
  <si>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</si>
  <si>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</si>
  <si>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</si>
  <si>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</si>
  <si>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</si>
  <si>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</si>
  <si>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</si>
  <si>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OPECANTABRIA</t>
  </si>
  <si>
    <t>OFICINA DE PROYECTOS EUROPEOS DEL GOBIERNO DE CANTABRIA</t>
  </si>
  <si>
    <t>SER</t>
  </si>
  <si>
    <t>SOCIEDAD REGIONAL DE EDUCACIÓN,M.P.,S.L.</t>
  </si>
  <si>
    <t>ABEREKIN, S.A.</t>
  </si>
  <si>
    <t>ABK</t>
  </si>
  <si>
    <t>PARQUE EMPRESARIAL CANTABRIA, SL.</t>
  </si>
  <si>
    <t>PECAN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</si>
</sst>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0" fillId="0" borderId="0" xfId="0" applyProtection="1"/>
    <xf numFmtId="0" fontId="5" fillId="24" borderId="0" xfId="0" applyFont="1" applyFill="1" applyProtection="1"/>
    <xf numFmtId="0" fontId="0" fillId="24" borderId="0" xfId="0" applyFill="1" applyProtection="1"/>
    <xf numFmtId="0" fontId="3" fillId="0" borderId="0" xfId="0" applyFont="1" applyAlignment="1" applyProtection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26" borderId="0" xfId="0" applyFill="1" applyProtection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 applyBorder="1" applyProtection="1"/>
    <xf numFmtId="0" fontId="0" fillId="27" borderId="0" xfId="0" applyFill="1" applyBorder="1" applyProtection="1"/>
    <xf numFmtId="0" fontId="8" fillId="27" borderId="0" xfId="0" applyFont="1" applyFill="1" applyBorder="1"/>
    <xf numFmtId="0" fontId="10" fillId="27" borderId="0" xfId="0" applyFont="1" applyFill="1" applyBorder="1"/>
    <xf numFmtId="0" fontId="9" fillId="27" borderId="0" xfId="0" applyFont="1" applyFill="1" applyBorder="1" applyProtection="1"/>
    <xf numFmtId="0" fontId="9" fillId="27" borderId="0" xfId="0" applyFont="1" applyFill="1" applyBorder="1"/>
    <xf numFmtId="0" fontId="11" fillId="27" borderId="0" xfId="0" applyFont="1" applyFill="1" applyBorder="1" applyProtection="1"/>
    <xf numFmtId="0" fontId="2" fillId="0" borderId="0" xfId="0" applyFont="1" applyProtection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 applyBorder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3" fontId="32" fillId="0" borderId="0" xfId="0" applyNumberFormat="1" applyFont="1" applyFill="1"/>
    <xf numFmtId="0" fontId="30" fillId="0" borderId="0" xfId="0" applyFont="1" applyBorder="1"/>
    <xf numFmtId="49" fontId="36" fillId="0" borderId="0" xfId="0" applyNumberFormat="1" applyFont="1" applyBorder="1" applyAlignment="1">
      <alignment horizontal="right"/>
    </xf>
    <xf numFmtId="0" fontId="30" fillId="0" borderId="0" xfId="0" applyFont="1" applyFill="1" applyBorder="1"/>
    <xf numFmtId="164" fontId="30" fillId="0" borderId="0" xfId="0" applyNumberFormat="1" applyFont="1" applyBorder="1" applyAlignment="1">
      <alignment horizontal="right"/>
    </xf>
    <xf numFmtId="49" fontId="33" fillId="0" borderId="0" xfId="0" applyNumberFormat="1" applyFont="1" applyBorder="1" applyAlignment="1">
      <alignment horizontal="right"/>
    </xf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right"/>
    </xf>
    <xf numFmtId="0" fontId="34" fillId="0" borderId="0" xfId="0" applyFont="1" applyFill="1" applyBorder="1"/>
    <xf numFmtId="0" fontId="34" fillId="0" borderId="0" xfId="0" applyFont="1" applyBorder="1"/>
    <xf numFmtId="3" fontId="30" fillId="0" borderId="0" xfId="0" applyNumberFormat="1" applyFont="1" applyBorder="1" applyAlignment="1">
      <alignment horizontal="right"/>
    </xf>
    <xf numFmtId="49" fontId="32" fillId="0" borderId="0" xfId="0" applyNumberFormat="1" applyFont="1" applyBorder="1"/>
    <xf numFmtId="3" fontId="32" fillId="0" borderId="0" xfId="0" applyNumberFormat="1" applyFont="1" applyBorder="1" applyAlignment="1">
      <alignment horizontal="right"/>
    </xf>
    <xf numFmtId="0" fontId="32" fillId="0" borderId="0" xfId="0" applyFont="1" applyFill="1" applyBorder="1"/>
    <xf numFmtId="0" fontId="32" fillId="0" borderId="0" xfId="0" applyFont="1" applyBorder="1"/>
    <xf numFmtId="0" fontId="38" fillId="0" borderId="0" xfId="0" applyFont="1" applyFill="1" applyBorder="1"/>
    <xf numFmtId="0" fontId="35" fillId="0" borderId="0" xfId="0" applyFont="1" applyBorder="1"/>
    <xf numFmtId="3" fontId="30" fillId="0" borderId="0" xfId="0" applyNumberFormat="1" applyFont="1" applyFill="1" applyBorder="1" applyAlignment="1" applyProtection="1">
      <alignment horizontal="right"/>
      <protection locked="0"/>
    </xf>
    <xf numFmtId="3" fontId="32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49" fontId="39" fillId="0" borderId="0" xfId="0" applyNumberFormat="1" applyFont="1" applyBorder="1"/>
    <xf numFmtId="49" fontId="39" fillId="0" borderId="0" xfId="0" applyNumberFormat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0" fontId="31" fillId="0" borderId="0" xfId="0" applyFont="1" applyFill="1" applyBorder="1"/>
    <xf numFmtId="0" fontId="31" fillId="0" borderId="0" xfId="0" applyFont="1" applyBorder="1"/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0" fontId="43" fillId="0" borderId="0" xfId="0" applyFont="1" applyFill="1"/>
    <xf numFmtId="0" fontId="43" fillId="0" borderId="0" xfId="0" applyFont="1" applyFill="1" applyAlignment="1">
      <alignment horizontal="center"/>
    </xf>
    <xf numFmtId="3" fontId="43" fillId="0" borderId="0" xfId="0" applyNumberFormat="1" applyFont="1" applyFill="1"/>
    <xf numFmtId="0" fontId="45" fillId="0" borderId="0" xfId="0" applyFont="1"/>
    <xf numFmtId="4" fontId="42" fillId="0" borderId="0" xfId="0" applyNumberFormat="1" applyFont="1"/>
    <xf numFmtId="0" fontId="30" fillId="0" borderId="0" xfId="0" applyFont="1" applyFill="1"/>
    <xf numFmtId="0" fontId="32" fillId="0" borderId="0" xfId="0" applyFont="1" applyFill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 applyProtection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2" fillId="0" borderId="0" xfId="0" applyFont="1" applyFill="1"/>
    <xf numFmtId="0" fontId="53" fillId="0" borderId="0" xfId="0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 applyProtection="1"/>
    <xf numFmtId="3" fontId="53" fillId="26" borderId="0" xfId="0" applyNumberFormat="1" applyFont="1" applyFill="1" applyProtection="1"/>
    <xf numFmtId="0" fontId="51" fillId="0" borderId="0" xfId="0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 applyBorder="1" applyAlignment="1"/>
    <xf numFmtId="0" fontId="47" fillId="0" borderId="0" xfId="0" applyFont="1" applyBorder="1" applyAlignment="1"/>
    <xf numFmtId="0" fontId="57" fillId="0" borderId="0" xfId="0" applyFont="1" applyBorder="1" applyAlignment="1">
      <alignment horizontal="right"/>
    </xf>
    <xf numFmtId="164" fontId="58" fillId="0" borderId="0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 applyFill="1" applyBorder="1"/>
    <xf numFmtId="0" fontId="2" fillId="0" borderId="0" xfId="0" applyFont="1" applyBorder="1"/>
    <xf numFmtId="49" fontId="2" fillId="0" borderId="0" xfId="0" applyNumberFormat="1" applyFont="1" applyBorder="1"/>
    <xf numFmtId="49" fontId="60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48" fillId="0" borderId="0" xfId="0" applyFont="1" applyBorder="1" applyAlignment="1">
      <alignment horizontal="left"/>
    </xf>
    <xf numFmtId="0" fontId="47" fillId="0" borderId="0" xfId="0" applyFont="1" applyFill="1" applyBorder="1" applyAlignment="1"/>
    <xf numFmtId="0" fontId="2" fillId="0" borderId="0" xfId="0" applyFont="1" applyBorder="1" applyAlignment="1"/>
    <xf numFmtId="164" fontId="47" fillId="0" borderId="0" xfId="0" applyNumberFormat="1" applyFont="1" applyBorder="1" applyAlignment="1">
      <alignment horizontal="right"/>
    </xf>
    <xf numFmtId="0" fontId="58" fillId="0" borderId="0" xfId="0" applyFont="1" applyBorder="1" applyAlignment="1"/>
    <xf numFmtId="0" fontId="58" fillId="0" borderId="0" xfId="0" applyFont="1" applyBorder="1" applyAlignment="1">
      <alignment horizontal="right"/>
    </xf>
    <xf numFmtId="0" fontId="58" fillId="0" borderId="0" xfId="0" applyFont="1" applyFill="1" applyBorder="1" applyAlignment="1"/>
    <xf numFmtId="0" fontId="59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4" fontId="2" fillId="0" borderId="0" xfId="0" applyNumberFormat="1" applyFont="1"/>
    <xf numFmtId="49" fontId="47" fillId="0" borderId="0" xfId="0" applyNumberFormat="1" applyFont="1" applyBorder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 applyBorder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Fill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Fill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 applyBorder="1" applyAlignment="1"/>
    <xf numFmtId="49" fontId="57" fillId="0" borderId="0" xfId="0" applyNumberFormat="1" applyFont="1" applyBorder="1" applyAlignment="1">
      <alignment horizontal="right"/>
    </xf>
    <xf numFmtId="3" fontId="3" fillId="26" borderId="0" xfId="0" applyNumberFormat="1" applyFont="1" applyFill="1" applyBorder="1" applyAlignment="1">
      <alignment horizontal="right"/>
    </xf>
    <xf numFmtId="49" fontId="56" fillId="0" borderId="0" xfId="0" applyNumberFormat="1" applyFont="1" applyBorder="1"/>
    <xf numFmtId="49" fontId="56" fillId="0" borderId="0" xfId="0" applyNumberFormat="1" applyFont="1" applyBorder="1" applyAlignment="1">
      <alignment horizontal="right"/>
    </xf>
    <xf numFmtId="3" fontId="56" fillId="25" borderId="0" xfId="0" applyNumberFormat="1" applyFont="1" applyFill="1" applyBorder="1" applyAlignment="1" applyProtection="1">
      <alignment horizontal="right"/>
      <protection locked="0"/>
    </xf>
    <xf numFmtId="0" fontId="56" fillId="0" borderId="0" xfId="0" applyFont="1" applyFill="1" applyBorder="1"/>
    <xf numFmtId="49" fontId="56" fillId="0" borderId="0" xfId="0" applyNumberFormat="1" applyFont="1" applyBorder="1" applyAlignment="1"/>
    <xf numFmtId="0" fontId="56" fillId="0" borderId="0" xfId="0" applyFont="1" applyBorder="1"/>
    <xf numFmtId="3" fontId="2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wrapText="1"/>
    </xf>
    <xf numFmtId="3" fontId="3" fillId="25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3" fillId="26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/>
    <xf numFmtId="0" fontId="46" fillId="0" borderId="0" xfId="0" applyFont="1" applyFill="1" applyBorder="1"/>
    <xf numFmtId="0" fontId="46" fillId="0" borderId="0" xfId="0" applyFont="1" applyBorder="1"/>
    <xf numFmtId="3" fontId="56" fillId="26" borderId="0" xfId="0" applyNumberFormat="1" applyFont="1" applyFill="1" applyBorder="1" applyAlignment="1">
      <alignment horizontal="right"/>
    </xf>
    <xf numFmtId="49" fontId="63" fillId="0" borderId="0" xfId="0" applyNumberFormat="1" applyFont="1" applyBorder="1"/>
    <xf numFmtId="49" fontId="63" fillId="0" borderId="0" xfId="0" applyNumberFormat="1" applyFont="1" applyBorder="1" applyAlignment="1">
      <alignment horizontal="right"/>
    </xf>
    <xf numFmtId="3" fontId="63" fillId="25" borderId="0" xfId="0" applyNumberFormat="1" applyFont="1" applyFill="1" applyBorder="1" applyAlignment="1" applyProtection="1">
      <alignment horizontal="right"/>
      <protection locked="0"/>
    </xf>
    <xf numFmtId="0" fontId="63" fillId="0" borderId="0" xfId="0" applyFont="1" applyBorder="1"/>
    <xf numFmtId="3" fontId="3" fillId="26" borderId="0" xfId="0" applyNumberFormat="1" applyFont="1" applyFill="1" applyBorder="1"/>
    <xf numFmtId="3" fontId="47" fillId="28" borderId="0" xfId="0" applyNumberFormat="1" applyFont="1" applyFill="1" applyBorder="1" applyAlignment="1">
      <alignment horizontal="right"/>
    </xf>
    <xf numFmtId="0" fontId="61" fillId="0" borderId="0" xfId="0" applyFont="1" applyFill="1" applyBorder="1"/>
    <xf numFmtId="0" fontId="61" fillId="0" borderId="0" xfId="0" applyFont="1" applyBorder="1"/>
    <xf numFmtId="49" fontId="47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horizontal="right"/>
    </xf>
    <xf numFmtId="49" fontId="58" fillId="0" borderId="0" xfId="0" applyNumberFormat="1" applyFont="1" applyBorder="1"/>
    <xf numFmtId="49" fontId="58" fillId="0" borderId="0" xfId="0" applyNumberFormat="1" applyFont="1" applyBorder="1" applyAlignment="1">
      <alignment horizontal="right"/>
    </xf>
    <xf numFmtId="3" fontId="58" fillId="0" borderId="0" xfId="0" applyNumberFormat="1" applyFont="1" applyBorder="1" applyAlignment="1">
      <alignment horizontal="right"/>
    </xf>
    <xf numFmtId="0" fontId="47" fillId="0" borderId="0" xfId="0" applyFont="1" applyFill="1" applyBorder="1"/>
    <xf numFmtId="0" fontId="47" fillId="0" borderId="0" xfId="0" applyFont="1" applyBorder="1"/>
    <xf numFmtId="0" fontId="58" fillId="0" borderId="0" xfId="0" applyFont="1" applyBorder="1"/>
    <xf numFmtId="3" fontId="30" fillId="0" borderId="0" xfId="0" applyNumberFormat="1" applyFont="1" applyBorder="1"/>
    <xf numFmtId="3" fontId="30" fillId="0" borderId="0" xfId="0" applyNumberFormat="1" applyFont="1" applyFill="1" applyBorder="1"/>
    <xf numFmtId="49" fontId="61" fillId="0" borderId="0" xfId="0" applyNumberFormat="1" applyFont="1" applyBorder="1" applyAlignment="1">
      <alignment horizontal="right"/>
    </xf>
    <xf numFmtId="3" fontId="61" fillId="0" borderId="0" xfId="0" applyNumberFormat="1" applyFont="1" applyBorder="1" applyAlignment="1">
      <alignment horizontal="right"/>
    </xf>
    <xf numFmtId="3" fontId="61" fillId="0" borderId="0" xfId="0" applyNumberFormat="1" applyFont="1" applyBorder="1"/>
    <xf numFmtId="3" fontId="61" fillId="0" borderId="0" xfId="0" applyNumberFormat="1" applyFont="1" applyFill="1" applyBorder="1"/>
    <xf numFmtId="49" fontId="47" fillId="0" borderId="0" xfId="0" applyNumberFormat="1" applyFont="1" applyBorder="1" applyAlignment="1">
      <alignment horizontal="center"/>
    </xf>
    <xf numFmtId="164" fontId="61" fillId="0" borderId="0" xfId="0" applyNumberFormat="1" applyFont="1" applyBorder="1" applyAlignment="1">
      <alignment horizontal="right"/>
    </xf>
    <xf numFmtId="49" fontId="61" fillId="0" borderId="0" xfId="0" applyNumberFormat="1" applyFont="1" applyBorder="1"/>
    <xf numFmtId="3" fontId="54" fillId="28" borderId="0" xfId="0" applyNumberFormat="1" applyFont="1" applyFill="1"/>
    <xf numFmtId="3" fontId="3" fillId="26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Border="1" applyAlignment="1">
      <alignment horizontal="left" wrapText="1"/>
    </xf>
    <xf numFmtId="3" fontId="56" fillId="26" borderId="0" xfId="0" applyNumberFormat="1" applyFont="1" applyFill="1" applyBorder="1" applyAlignment="1" applyProtection="1">
      <alignment horizontal="right"/>
      <protection locked="0"/>
    </xf>
    <xf numFmtId="3" fontId="56" fillId="26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3" fontId="3" fillId="25" borderId="0" xfId="0" applyNumberFormat="1" applyFont="1" applyFill="1" applyBorder="1" applyProtection="1"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47" fillId="28" borderId="0" xfId="0" applyNumberFormat="1" applyFont="1" applyFill="1" applyBorder="1" applyAlignment="1" applyProtection="1">
      <alignment horizontal="right"/>
      <protection locked="0"/>
    </xf>
    <xf numFmtId="3" fontId="47" fillId="28" borderId="0" xfId="0" applyNumberFormat="1" applyFont="1" applyFill="1" applyBorder="1" applyProtection="1">
      <protection locked="0"/>
    </xf>
    <xf numFmtId="3" fontId="47" fillId="0" borderId="0" xfId="0" applyNumberFormat="1" applyFont="1" applyBorder="1" applyAlignment="1" applyProtection="1">
      <alignment horizontal="right"/>
      <protection locked="0"/>
    </xf>
    <xf numFmtId="3" fontId="47" fillId="0" borderId="0" xfId="0" applyNumberFormat="1" applyFont="1" applyBorder="1" applyProtection="1">
      <protection locked="0"/>
    </xf>
    <xf numFmtId="3" fontId="47" fillId="0" borderId="0" xfId="0" applyNumberFormat="1" applyFont="1" applyFill="1" applyBorder="1" applyProtection="1">
      <protection locked="0"/>
    </xf>
    <xf numFmtId="3" fontId="57" fillId="29" borderId="0" xfId="0" applyNumberFormat="1" applyFont="1" applyFill="1" applyProtection="1"/>
    <xf numFmtId="3" fontId="32" fillId="0" borderId="0" xfId="0" applyNumberFormat="1" applyFont="1" applyProtection="1">
      <protection locked="0"/>
    </xf>
    <xf numFmtId="49" fontId="47" fillId="0" borderId="0" xfId="0" applyNumberFormat="1" applyFont="1" applyBorder="1" applyAlignment="1">
      <alignment horizontal="left" wrapText="1"/>
    </xf>
    <xf numFmtId="1" fontId="47" fillId="0" borderId="15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47" fillId="0" borderId="13" xfId="0" applyFont="1" applyFill="1" applyBorder="1" applyAlignment="1">
      <alignment horizontal="center"/>
    </xf>
    <xf numFmtId="1" fontId="47" fillId="0" borderId="14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vertical="center" wrapText="1"/>
    </xf>
    <xf numFmtId="49" fontId="56" fillId="0" borderId="0" xfId="0" applyNumberFormat="1" applyFont="1" applyBorder="1" applyAlignment="1">
      <alignment horizontal="left"/>
    </xf>
    <xf numFmtId="49" fontId="47" fillId="0" borderId="0" xfId="0" applyNumberFormat="1" applyFont="1" applyBorder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62" fillId="0" borderId="21" xfId="0" applyFont="1" applyBorder="1"/>
    <xf numFmtId="0" fontId="2" fillId="0" borderId="21" xfId="0" applyFont="1" applyBorder="1"/>
    <xf numFmtId="0" fontId="46" fillId="0" borderId="21" xfId="0" applyFont="1" applyBorder="1" applyAlignment="1">
      <alignment horizontal="center"/>
    </xf>
    <xf numFmtId="49" fontId="63" fillId="0" borderId="22" xfId="0" applyNumberFormat="1" applyFont="1" applyBorder="1" applyAlignment="1">
      <alignment horizontal="right"/>
    </xf>
    <xf numFmtId="49" fontId="60" fillId="0" borderId="21" xfId="0" applyNumberFormat="1" applyFont="1" applyBorder="1" applyAlignment="1">
      <alignment horizontal="right"/>
    </xf>
    <xf numFmtId="0" fontId="57" fillId="0" borderId="21" xfId="0" applyFont="1" applyBorder="1" applyAlignment="1">
      <alignment horizontal="right"/>
    </xf>
    <xf numFmtId="0" fontId="1" fillId="0" borderId="0" xfId="0" applyFont="1" applyProtection="1"/>
    <xf numFmtId="0" fontId="1" fillId="26" borderId="0" xfId="0" quotePrefix="1" applyNumberFormat="1" applyFont="1" applyFill="1" applyAlignment="1" applyProtection="1">
      <alignment horizontal="left"/>
    </xf>
    <xf numFmtId="1" fontId="47" fillId="0" borderId="23" xfId="0" applyNumberFormat="1" applyFont="1" applyBorder="1" applyAlignment="1">
      <alignment horizontal="center"/>
    </xf>
    <xf numFmtId="1" fontId="47" fillId="0" borderId="24" xfId="0" applyNumberFormat="1" applyFont="1" applyFill="1" applyBorder="1" applyAlignment="1">
      <alignment horizontal="center"/>
    </xf>
    <xf numFmtId="3" fontId="56" fillId="25" borderId="0" xfId="0" applyNumberFormat="1" applyFont="1" applyFill="1" applyBorder="1" applyProtection="1">
      <protection locked="0"/>
    </xf>
    <xf numFmtId="0" fontId="11" fillId="27" borderId="0" xfId="0" applyFont="1" applyFill="1" applyBorder="1" applyAlignment="1" applyProtection="1">
      <alignment horizontal="justify" vertical="center" wrapText="1"/>
    </xf>
    <xf numFmtId="0" fontId="11" fillId="27" borderId="0" xfId="0" applyFont="1" applyFill="1" applyBorder="1" applyAlignment="1" applyProtection="1">
      <alignment horizontal="justify" vertical="center"/>
    </xf>
    <xf numFmtId="49" fontId="47" fillId="0" borderId="0" xfId="0" applyNumberFormat="1" applyFont="1" applyBorder="1" applyAlignment="1">
      <alignment horizontal="left" vertical="center" wrapText="1" shrinkToFit="1"/>
    </xf>
    <xf numFmtId="49" fontId="47" fillId="0" borderId="0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Hipervínculo" xfId="64" builtinId="8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tas" xfId="69" builtinId="10" customBuiltin="1"/>
    <cellStyle name="Note" xfId="70"/>
    <cellStyle name="Output" xfId="71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/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48"/>
  <sheetViews>
    <sheetView topLeftCell="A13" workbookViewId="0">
      <selection activeCell="C4" sqref="C4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1" spans="1:8" x14ac:dyDescent="0.2">
      <c r="A1" s="2"/>
      <c r="B1" s="2"/>
      <c r="C1" s="2"/>
      <c r="D1" s="2"/>
    </row>
    <row r="2" spans="1:8" x14ac:dyDescent="0.2">
      <c r="A2" s="2"/>
      <c r="B2" s="2"/>
      <c r="C2" s="2"/>
      <c r="D2" s="2"/>
    </row>
    <row r="3" spans="1:8" ht="26.25" x14ac:dyDescent="0.4">
      <c r="A3" s="2"/>
      <c r="B3" s="3" t="s">
        <v>146</v>
      </c>
      <c r="C3" s="4"/>
      <c r="D3" s="2"/>
    </row>
    <row r="4" spans="1:8" x14ac:dyDescent="0.2">
      <c r="A4" s="2"/>
      <c r="B4" s="5" t="s">
        <v>147</v>
      </c>
      <c r="C4" s="6" t="s">
        <v>357</v>
      </c>
      <c r="D4" s="2"/>
      <c r="H4" s="2" t="s">
        <v>148</v>
      </c>
    </row>
    <row r="5" spans="1:8" x14ac:dyDescent="0.2">
      <c r="A5" s="2"/>
      <c r="B5" s="5" t="s">
        <v>149</v>
      </c>
      <c r="C5" s="240">
        <f>VLOOKUP(C4,ListaEmpresas,2,FALSE)</f>
        <v>37</v>
      </c>
      <c r="D5" s="2"/>
      <c r="H5" s="2" t="s">
        <v>150</v>
      </c>
    </row>
    <row r="6" spans="1:8" x14ac:dyDescent="0.2">
      <c r="A6" s="2"/>
      <c r="B6" s="5" t="s">
        <v>151</v>
      </c>
      <c r="C6" s="6" t="s">
        <v>152</v>
      </c>
      <c r="D6" s="2"/>
      <c r="H6" s="2"/>
    </row>
    <row r="7" spans="1:8" x14ac:dyDescent="0.2">
      <c r="A7" s="2"/>
      <c r="B7" s="5"/>
      <c r="C7" s="7"/>
      <c r="D7" s="2"/>
      <c r="H7" s="2"/>
    </row>
    <row r="8" spans="1:8" x14ac:dyDescent="0.2">
      <c r="A8" s="2"/>
      <c r="B8" s="2"/>
      <c r="C8" s="2"/>
      <c r="D8" s="2"/>
      <c r="H8" s="2"/>
    </row>
    <row r="9" spans="1:8" ht="26.25" x14ac:dyDescent="0.4">
      <c r="A9" s="2"/>
      <c r="B9" s="3" t="s">
        <v>153</v>
      </c>
      <c r="C9" s="4"/>
      <c r="D9" s="2"/>
      <c r="H9" s="2"/>
    </row>
    <row r="10" spans="1:8" x14ac:dyDescent="0.2">
      <c r="A10" s="2"/>
      <c r="B10" s="5" t="s">
        <v>154</v>
      </c>
      <c r="C10" s="8">
        <f ca="1">YEAR(NOW()) + 1</f>
        <v>2024</v>
      </c>
      <c r="D10" s="2"/>
      <c r="H10" s="2" t="s">
        <v>155</v>
      </c>
    </row>
    <row r="11" spans="1:8" x14ac:dyDescent="0.2">
      <c r="A11" s="2"/>
      <c r="B11" s="5" t="s">
        <v>156</v>
      </c>
      <c r="C11" s="9">
        <v>40391</v>
      </c>
      <c r="D11" s="2"/>
      <c r="H11" s="2" t="s">
        <v>157</v>
      </c>
    </row>
    <row r="12" spans="1:8" x14ac:dyDescent="0.2">
      <c r="A12" s="2"/>
      <c r="B12" s="2"/>
      <c r="C12" s="2"/>
      <c r="D12" s="2"/>
      <c r="H12" s="2"/>
    </row>
    <row r="13" spans="1:8" ht="26.25" x14ac:dyDescent="0.4">
      <c r="A13" s="2"/>
      <c r="B13" s="3" t="s">
        <v>158</v>
      </c>
      <c r="C13" s="4"/>
      <c r="D13" s="2"/>
      <c r="H13" s="2"/>
    </row>
    <row r="14" spans="1:8" x14ac:dyDescent="0.2">
      <c r="A14" s="2"/>
      <c r="B14" s="5" t="s">
        <v>159</v>
      </c>
      <c r="C14" s="10" t="s">
        <v>160</v>
      </c>
      <c r="D14" s="2"/>
      <c r="H14" s="2" t="s">
        <v>161</v>
      </c>
    </row>
    <row r="15" spans="1:8" x14ac:dyDescent="0.2">
      <c r="A15" s="2"/>
      <c r="B15" s="5" t="s">
        <v>162</v>
      </c>
      <c r="C15" s="10" t="s">
        <v>163</v>
      </c>
      <c r="D15" s="2"/>
      <c r="H15" s="2" t="s">
        <v>164</v>
      </c>
    </row>
    <row r="16" spans="1:8" x14ac:dyDescent="0.2">
      <c r="A16" s="2"/>
      <c r="B16" s="5" t="s">
        <v>165</v>
      </c>
      <c r="C16" s="10" t="s">
        <v>166</v>
      </c>
      <c r="D16" s="2"/>
      <c r="H16" s="2" t="s">
        <v>167</v>
      </c>
    </row>
    <row r="17" spans="1:8" x14ac:dyDescent="0.2">
      <c r="A17" s="2"/>
      <c r="B17" s="5" t="s">
        <v>168</v>
      </c>
      <c r="C17" s="10" t="s">
        <v>169</v>
      </c>
      <c r="D17" s="2"/>
      <c r="H17" s="2" t="s">
        <v>170</v>
      </c>
    </row>
    <row r="18" spans="1:8" x14ac:dyDescent="0.2">
      <c r="A18" s="2"/>
      <c r="B18" s="5" t="s">
        <v>171</v>
      </c>
      <c r="C18" s="6" t="s">
        <v>172</v>
      </c>
      <c r="D18" s="2"/>
      <c r="H18" s="2" t="s">
        <v>173</v>
      </c>
    </row>
    <row r="19" spans="1:8" x14ac:dyDescent="0.2">
      <c r="A19" s="2"/>
      <c r="B19" s="5" t="s">
        <v>174</v>
      </c>
      <c r="C19" s="11" t="s">
        <v>175</v>
      </c>
      <c r="D19" s="2"/>
      <c r="H19" s="2" t="s">
        <v>176</v>
      </c>
    </row>
    <row r="20" spans="1:8" x14ac:dyDescent="0.2">
      <c r="A20" s="2"/>
      <c r="B20" s="2"/>
      <c r="C20" s="2"/>
      <c r="D20" s="2"/>
    </row>
    <row r="21" spans="1:8" x14ac:dyDescent="0.2">
      <c r="A21" s="2"/>
      <c r="B21" s="2"/>
      <c r="C21" s="2"/>
      <c r="D21" s="2"/>
    </row>
    <row r="22" spans="1:8" x14ac:dyDescent="0.2">
      <c r="A22" s="2"/>
      <c r="B22" s="2"/>
      <c r="C22" s="2"/>
      <c r="D22" s="2"/>
    </row>
    <row r="23" spans="1:8" x14ac:dyDescent="0.2">
      <c r="A23" s="2"/>
      <c r="B23" s="2"/>
      <c r="C23" s="2"/>
      <c r="D23" s="2"/>
    </row>
    <row r="24" spans="1:8" x14ac:dyDescent="0.2">
      <c r="A24" s="2"/>
      <c r="B24" s="2"/>
      <c r="C24" s="2"/>
      <c r="D24" s="2"/>
    </row>
    <row r="25" spans="1:8" x14ac:dyDescent="0.2">
      <c r="A25" s="2"/>
      <c r="B25" s="2"/>
      <c r="C25" s="2"/>
      <c r="D25" s="2"/>
    </row>
    <row r="26" spans="1:8" ht="18" x14ac:dyDescent="0.35">
      <c r="A26" s="2"/>
      <c r="B26" s="12" t="s">
        <v>177</v>
      </c>
      <c r="C26" s="13"/>
      <c r="D26" s="2"/>
    </row>
    <row r="27" spans="1:8" x14ac:dyDescent="0.2">
      <c r="A27" s="2"/>
      <c r="B27" s="14"/>
      <c r="C27" s="13"/>
      <c r="D27" s="2"/>
    </row>
    <row r="28" spans="1:8" ht="18" x14ac:dyDescent="0.25">
      <c r="A28" s="2"/>
      <c r="B28" s="15" t="s">
        <v>178</v>
      </c>
      <c r="C28" s="16"/>
      <c r="D28" s="2"/>
    </row>
    <row r="29" spans="1:8" x14ac:dyDescent="0.2">
      <c r="A29" s="2"/>
      <c r="B29" s="17"/>
      <c r="C29" s="16"/>
      <c r="D29" s="2"/>
    </row>
    <row r="30" spans="1:8" ht="15" customHeight="1" x14ac:dyDescent="0.2">
      <c r="A30" s="2"/>
      <c r="B30" s="244" t="s">
        <v>182</v>
      </c>
      <c r="C30" s="244"/>
      <c r="D30" s="2"/>
    </row>
    <row r="31" spans="1:8" ht="15" customHeight="1" x14ac:dyDescent="0.2">
      <c r="A31" s="2"/>
      <c r="B31" s="244"/>
      <c r="C31" s="244"/>
      <c r="D31" s="2"/>
    </row>
    <row r="32" spans="1:8" ht="15" x14ac:dyDescent="0.2">
      <c r="A32" s="2"/>
      <c r="B32" s="18"/>
      <c r="C32" s="16"/>
      <c r="D32" s="2"/>
    </row>
    <row r="33" spans="1:4" ht="15" customHeight="1" x14ac:dyDescent="0.2">
      <c r="A33" s="2"/>
      <c r="B33" s="244" t="s">
        <v>185</v>
      </c>
      <c r="C33" s="244"/>
      <c r="D33" s="2"/>
    </row>
    <row r="34" spans="1:4" ht="15" customHeight="1" x14ac:dyDescent="0.2">
      <c r="A34" s="2"/>
      <c r="B34" s="244"/>
      <c r="C34" s="244"/>
      <c r="D34" s="2"/>
    </row>
    <row r="35" spans="1:4" ht="15" customHeight="1" x14ac:dyDescent="0.2">
      <c r="A35" s="2"/>
      <c r="B35" s="244"/>
      <c r="C35" s="244"/>
      <c r="D35" s="2"/>
    </row>
    <row r="36" spans="1:4" ht="15" x14ac:dyDescent="0.2">
      <c r="A36" s="2"/>
      <c r="B36" s="18"/>
      <c r="C36" s="17"/>
      <c r="D36" s="2"/>
    </row>
    <row r="37" spans="1:4" ht="15" customHeight="1" x14ac:dyDescent="0.2">
      <c r="A37" s="2"/>
      <c r="B37" s="244" t="s">
        <v>180</v>
      </c>
      <c r="C37" s="244"/>
      <c r="D37" s="2"/>
    </row>
    <row r="38" spans="1:4" ht="15" customHeight="1" x14ac:dyDescent="0.2">
      <c r="A38" s="2"/>
      <c r="B38" s="244"/>
      <c r="C38" s="244"/>
      <c r="D38" s="2"/>
    </row>
    <row r="39" spans="1:4" ht="15" x14ac:dyDescent="0.2">
      <c r="A39" s="2"/>
      <c r="B39" s="18"/>
      <c r="C39" s="17"/>
      <c r="D39" s="2"/>
    </row>
    <row r="40" spans="1:4" ht="15" customHeight="1" x14ac:dyDescent="0.2">
      <c r="A40" s="2"/>
      <c r="B40" s="244" t="s">
        <v>184</v>
      </c>
      <c r="C40" s="244"/>
      <c r="D40" s="2"/>
    </row>
    <row r="41" spans="1:4" ht="15" customHeight="1" x14ac:dyDescent="0.2">
      <c r="A41" s="2"/>
      <c r="B41" s="244"/>
      <c r="C41" s="244"/>
      <c r="D41" s="2"/>
    </row>
    <row r="42" spans="1:4" ht="15" x14ac:dyDescent="0.2">
      <c r="A42" s="2"/>
      <c r="B42" s="18"/>
      <c r="C42" s="17"/>
      <c r="D42" s="2"/>
    </row>
    <row r="43" spans="1:4" ht="15" customHeight="1" x14ac:dyDescent="0.2">
      <c r="A43" s="2"/>
      <c r="B43" s="245" t="s">
        <v>181</v>
      </c>
      <c r="C43" s="245"/>
      <c r="D43" s="2"/>
    </row>
    <row r="44" spans="1:4" ht="15" customHeight="1" x14ac:dyDescent="0.2">
      <c r="A44" s="2"/>
      <c r="B44" s="245"/>
      <c r="C44" s="245"/>
      <c r="D44" s="2"/>
    </row>
    <row r="45" spans="1:4" ht="15" x14ac:dyDescent="0.2">
      <c r="A45" s="2"/>
      <c r="B45" s="18"/>
      <c r="C45" s="16"/>
      <c r="D45" s="2"/>
    </row>
    <row r="46" spans="1:4" ht="15" customHeight="1" x14ac:dyDescent="0.2">
      <c r="A46" s="2"/>
      <c r="B46" s="244" t="s">
        <v>183</v>
      </c>
      <c r="C46" s="244"/>
      <c r="D46" s="2"/>
    </row>
    <row r="47" spans="1:4" x14ac:dyDescent="0.2">
      <c r="A47" s="2"/>
      <c r="B47" s="244"/>
      <c r="C47" s="244"/>
      <c r="D47" s="2"/>
    </row>
    <row r="48" spans="1:4" x14ac:dyDescent="0.2">
      <c r="A48" s="2"/>
      <c r="B48" s="2"/>
      <c r="C48" s="2"/>
      <c r="D48" s="2"/>
    </row>
  </sheetData>
  <sheetProtection algorithmName="SHA-512" hashValue="1TK6cXWxGo4XxlihYoLh05H1Y3jZsUuJK/GUTNR7oluDz2amJgxX2XDEs05Svuabrb/K01IumZOqZwfXKnXMsQ==" saltValue="9c1iUsiFl5vYT6CFQgYbd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>
      <formula1>NombresEmpresas</formula1>
    </dataValidation>
  </dataValidations>
  <hyperlinks>
    <hyperlink ref="C19" r:id="rId1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H145"/>
  <sheetViews>
    <sheetView topLeftCell="A9" zoomScaleNormal="100" workbookViewId="0">
      <selection activeCell="C9" sqref="C9"/>
    </sheetView>
  </sheetViews>
  <sheetFormatPr baseColWidth="10" defaultColWidth="11.42578125" defaultRowHeight="14.25" x14ac:dyDescent="0.2"/>
  <cols>
    <col min="1" max="1" width="107.42578125" style="22" customWidth="1"/>
    <col min="2" max="2" width="4.140625" style="35" customWidth="1"/>
    <col min="3" max="3" width="15.7109375" style="37" customWidth="1"/>
    <col min="4" max="4" width="15.7109375" style="34" customWidth="1"/>
    <col min="5" max="6" width="15.7109375" style="36" customWidth="1"/>
    <col min="7" max="7" width="15.7109375" style="34" customWidth="1"/>
    <col min="8" max="8" width="9.140625" style="34" hidden="1" customWidth="1"/>
    <col min="9" max="16384" width="11.42578125" style="34"/>
  </cols>
  <sheetData>
    <row r="2" spans="1:8" s="116" customFormat="1" ht="17.25" thickBot="1" x14ac:dyDescent="0.3">
      <c r="A2" s="113" t="str">
        <f>IF('DATOS EMPRESA'!C4&lt;&gt;"",'DATOS EMPRESA'!C4,"")</f>
        <v>ABEREKIN, S.A.</v>
      </c>
      <c r="B2" s="114"/>
      <c r="C2" s="115"/>
      <c r="E2" s="117"/>
      <c r="F2" s="117"/>
      <c r="H2" s="118"/>
    </row>
    <row r="3" spans="1:8" s="118" customFormat="1" x14ac:dyDescent="0.2">
      <c r="A3" s="119"/>
      <c r="B3" s="237"/>
      <c r="C3" s="222" t="s">
        <v>345</v>
      </c>
      <c r="D3" s="248" t="s">
        <v>0</v>
      </c>
      <c r="E3" s="249"/>
      <c r="F3" s="249"/>
      <c r="G3" s="250"/>
    </row>
    <row r="4" spans="1:8" s="118" customFormat="1" ht="18.75" thickBot="1" x14ac:dyDescent="0.3">
      <c r="A4" s="122" t="s">
        <v>1</v>
      </c>
      <c r="B4" s="238"/>
      <c r="C4" s="241">
        <v>2022</v>
      </c>
      <c r="D4" s="221">
        <v>2023</v>
      </c>
      <c r="E4" s="223">
        <v>2024</v>
      </c>
      <c r="F4" s="242">
        <v>2025</v>
      </c>
      <c r="G4" s="224">
        <v>2026</v>
      </c>
    </row>
    <row r="5" spans="1:8" s="118" customFormat="1" ht="9" customHeight="1" x14ac:dyDescent="0.25">
      <c r="A5" s="113"/>
      <c r="B5" s="114"/>
      <c r="C5" s="125"/>
      <c r="F5" s="123"/>
      <c r="G5" s="124"/>
    </row>
    <row r="6" spans="1:8" s="116" customFormat="1" ht="16.5" x14ac:dyDescent="0.25">
      <c r="A6" s="126" t="s">
        <v>2</v>
      </c>
      <c r="B6" s="127"/>
      <c r="C6" s="115"/>
      <c r="F6" s="128"/>
      <c r="G6" s="129"/>
      <c r="H6" s="118"/>
    </row>
    <row r="7" spans="1:8" s="118" customFormat="1" ht="6" customHeight="1" x14ac:dyDescent="0.2">
      <c r="A7" s="119"/>
      <c r="B7" s="120"/>
      <c r="C7" s="130"/>
      <c r="F7" s="121"/>
    </row>
    <row r="8" spans="1:8" s="118" customFormat="1" ht="15" x14ac:dyDescent="0.25">
      <c r="A8" s="159" t="s">
        <v>279</v>
      </c>
      <c r="B8" s="160" t="s">
        <v>3</v>
      </c>
      <c r="C8" s="161">
        <f>C9+C10+C11+C12+C19</f>
        <v>0</v>
      </c>
      <c r="D8" s="161">
        <f>D9+D10+D11+D12+D19</f>
        <v>0</v>
      </c>
      <c r="E8" s="161">
        <f>E9+E10+E11+E12+E19</f>
        <v>0</v>
      </c>
      <c r="F8" s="161">
        <f>F9+F10+F11+F12+F19</f>
        <v>0</v>
      </c>
      <c r="G8" s="161">
        <f>G9+G10+G11+G12+G19</f>
        <v>0</v>
      </c>
      <c r="H8" s="118">
        <v>100000</v>
      </c>
    </row>
    <row r="9" spans="1:8" s="165" customFormat="1" ht="12.75" x14ac:dyDescent="0.2">
      <c r="A9" s="162" t="s">
        <v>280</v>
      </c>
      <c r="B9" s="163"/>
      <c r="C9" s="164">
        <v>0</v>
      </c>
      <c r="D9" s="164">
        <v>0</v>
      </c>
      <c r="E9" s="164">
        <v>0</v>
      </c>
      <c r="F9" s="164">
        <v>0</v>
      </c>
      <c r="G9" s="164">
        <v>0</v>
      </c>
      <c r="H9" s="121">
        <v>100001</v>
      </c>
    </row>
    <row r="10" spans="1:8" s="165" customFormat="1" ht="12.75" x14ac:dyDescent="0.2">
      <c r="A10" s="166" t="s">
        <v>281</v>
      </c>
      <c r="B10" s="163"/>
      <c r="C10" s="164">
        <v>0</v>
      </c>
      <c r="D10" s="164">
        <v>0</v>
      </c>
      <c r="E10" s="164">
        <v>0</v>
      </c>
      <c r="F10" s="164">
        <v>0</v>
      </c>
      <c r="G10" s="164">
        <v>0</v>
      </c>
      <c r="H10" s="121">
        <v>100002</v>
      </c>
    </row>
    <row r="11" spans="1:8" s="167" customFormat="1" ht="12.75" x14ac:dyDescent="0.2">
      <c r="A11" s="166" t="s">
        <v>282</v>
      </c>
      <c r="B11" s="163"/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18">
        <v>100003</v>
      </c>
    </row>
    <row r="12" spans="1:8" s="167" customFormat="1" ht="12.75" x14ac:dyDescent="0.2">
      <c r="A12" s="166" t="s">
        <v>283</v>
      </c>
      <c r="B12" s="163"/>
      <c r="C12" s="206">
        <f>SUM(C13:C18)</f>
        <v>0</v>
      </c>
      <c r="D12" s="207">
        <f>SUM(D13:D18)</f>
        <v>0</v>
      </c>
      <c r="E12" s="207">
        <f>SUM(E13:E18)</f>
        <v>0</v>
      </c>
      <c r="F12" s="207">
        <f>SUM(F13:F18)</f>
        <v>0</v>
      </c>
      <c r="G12" s="207">
        <f>SUM(G13:G18)</f>
        <v>0</v>
      </c>
      <c r="H12" s="118">
        <v>100004</v>
      </c>
    </row>
    <row r="13" spans="1:8" s="175" customFormat="1" ht="12.75" x14ac:dyDescent="0.2">
      <c r="A13" s="178" t="s">
        <v>6</v>
      </c>
      <c r="B13" s="179"/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21">
        <v>100018</v>
      </c>
    </row>
    <row r="14" spans="1:8" s="167" customFormat="1" ht="12.75" x14ac:dyDescent="0.2">
      <c r="A14" s="178" t="s">
        <v>7</v>
      </c>
      <c r="B14" s="179"/>
      <c r="C14" s="180">
        <v>0</v>
      </c>
      <c r="D14" s="180">
        <v>0</v>
      </c>
      <c r="E14" s="180">
        <v>0</v>
      </c>
      <c r="F14" s="180">
        <v>0</v>
      </c>
      <c r="G14" s="180">
        <v>0</v>
      </c>
      <c r="H14" s="121">
        <v>100019</v>
      </c>
    </row>
    <row r="15" spans="1:8" s="167" customFormat="1" ht="12.75" x14ac:dyDescent="0.2">
      <c r="A15" s="178" t="s">
        <v>8</v>
      </c>
      <c r="B15" s="179"/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121">
        <v>100020</v>
      </c>
    </row>
    <row r="16" spans="1:8" s="181" customFormat="1" ht="12.75" x14ac:dyDescent="0.2">
      <c r="A16" s="178" t="s">
        <v>9</v>
      </c>
      <c r="B16" s="236"/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121">
        <v>100021</v>
      </c>
    </row>
    <row r="17" spans="1:8" s="181" customFormat="1" ht="12.75" x14ac:dyDescent="0.2">
      <c r="A17" s="178" t="s">
        <v>10</v>
      </c>
      <c r="B17" s="179"/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121">
        <v>100022</v>
      </c>
    </row>
    <row r="18" spans="1:8" s="181" customFormat="1" ht="12.75" x14ac:dyDescent="0.2">
      <c r="A18" s="178" t="s">
        <v>11</v>
      </c>
      <c r="B18" s="179"/>
      <c r="C18" s="180">
        <v>0</v>
      </c>
      <c r="D18" s="180">
        <v>0</v>
      </c>
      <c r="E18" s="180">
        <v>0</v>
      </c>
      <c r="F18" s="180">
        <v>0</v>
      </c>
      <c r="G18" s="180">
        <v>0</v>
      </c>
      <c r="H18" s="121">
        <v>100023</v>
      </c>
    </row>
    <row r="19" spans="1:8" s="167" customFormat="1" ht="12.75" x14ac:dyDescent="0.2">
      <c r="A19" s="166" t="s">
        <v>284</v>
      </c>
      <c r="B19" s="163"/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H19" s="118">
        <v>100005</v>
      </c>
    </row>
    <row r="20" spans="1:8" s="167" customFormat="1" ht="6.75" customHeight="1" x14ac:dyDescent="0.2">
      <c r="A20" s="166"/>
      <c r="B20" s="163"/>
      <c r="C20" s="168"/>
      <c r="D20" s="168"/>
      <c r="E20" s="168"/>
      <c r="F20" s="168"/>
      <c r="G20" s="168"/>
      <c r="H20" s="118" t="s">
        <v>332</v>
      </c>
    </row>
    <row r="21" spans="1:8" s="118" customFormat="1" ht="15" x14ac:dyDescent="0.25">
      <c r="A21" s="169" t="s">
        <v>285</v>
      </c>
      <c r="B21" s="160" t="s">
        <v>4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18">
        <v>100006</v>
      </c>
    </row>
    <row r="22" spans="1:8" s="118" customFormat="1" ht="4.9000000000000004" customHeight="1" x14ac:dyDescent="0.25">
      <c r="A22" s="171"/>
      <c r="B22" s="160"/>
      <c r="C22" s="172"/>
      <c r="D22" s="172"/>
      <c r="E22" s="172"/>
      <c r="F22" s="172"/>
      <c r="G22" s="172"/>
      <c r="H22" s="118" t="s">
        <v>332</v>
      </c>
    </row>
    <row r="23" spans="1:8" s="118" customFormat="1" ht="15" x14ac:dyDescent="0.25">
      <c r="A23" s="171" t="s">
        <v>286</v>
      </c>
      <c r="B23" s="160" t="s">
        <v>5</v>
      </c>
      <c r="C23" s="204">
        <f>C24+C25+C26+C27</f>
        <v>0</v>
      </c>
      <c r="D23" s="204">
        <f>D24+D25+D26+D27</f>
        <v>0</v>
      </c>
      <c r="E23" s="204">
        <f>E24+E25+E26+E27</f>
        <v>0</v>
      </c>
      <c r="F23" s="204">
        <f>F24+F25+F26+F27</f>
        <v>0</v>
      </c>
      <c r="G23" s="204">
        <f>G24+G25+G26+G27</f>
        <v>0</v>
      </c>
      <c r="H23" s="118">
        <v>100007</v>
      </c>
    </row>
    <row r="24" spans="1:8" s="167" customFormat="1" ht="12" x14ac:dyDescent="0.2">
      <c r="A24" s="162" t="s">
        <v>334</v>
      </c>
      <c r="B24" s="163"/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7">
        <v>100008</v>
      </c>
    </row>
    <row r="25" spans="1:8" s="167" customFormat="1" ht="12" x14ac:dyDescent="0.2">
      <c r="A25" s="162" t="s">
        <v>335</v>
      </c>
      <c r="B25" s="163"/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7">
        <v>100009</v>
      </c>
    </row>
    <row r="26" spans="1:8" s="167" customFormat="1" ht="12" x14ac:dyDescent="0.2">
      <c r="A26" s="162" t="s">
        <v>336</v>
      </c>
      <c r="B26" s="163"/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7">
        <v>100010</v>
      </c>
    </row>
    <row r="27" spans="1:8" s="167" customFormat="1" ht="12" x14ac:dyDescent="0.2">
      <c r="A27" s="162" t="s">
        <v>337</v>
      </c>
      <c r="B27" s="163"/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7">
        <v>100011</v>
      </c>
    </row>
    <row r="28" spans="1:8" s="118" customFormat="1" ht="7.5" customHeight="1" x14ac:dyDescent="0.2">
      <c r="A28" s="119"/>
      <c r="B28" s="120"/>
      <c r="C28" s="168"/>
      <c r="D28" s="168"/>
      <c r="E28" s="168"/>
      <c r="F28" s="168"/>
      <c r="G28" s="168"/>
      <c r="H28" s="118" t="s">
        <v>332</v>
      </c>
    </row>
    <row r="29" spans="1:8" s="174" customFormat="1" ht="15" customHeight="1" x14ac:dyDescent="0.25">
      <c r="A29" s="225" t="s">
        <v>287</v>
      </c>
      <c r="B29" s="160" t="s">
        <v>4</v>
      </c>
      <c r="C29" s="173">
        <v>0</v>
      </c>
      <c r="D29" s="173">
        <v>0</v>
      </c>
      <c r="E29" s="173">
        <v>0</v>
      </c>
      <c r="F29" s="173">
        <v>0</v>
      </c>
      <c r="G29" s="173">
        <v>0</v>
      </c>
      <c r="H29" s="174">
        <v>100012</v>
      </c>
    </row>
    <row r="30" spans="1:8" ht="4.9000000000000004" customHeight="1" x14ac:dyDescent="0.2">
      <c r="C30" s="43"/>
      <c r="D30" s="43"/>
      <c r="E30" s="43"/>
      <c r="F30" s="43"/>
      <c r="G30" s="43"/>
      <c r="H30" s="34" t="s">
        <v>332</v>
      </c>
    </row>
    <row r="31" spans="1:8" s="118" customFormat="1" ht="15" x14ac:dyDescent="0.25">
      <c r="A31" s="159" t="s">
        <v>288</v>
      </c>
      <c r="B31" s="160" t="s">
        <v>5</v>
      </c>
      <c r="C31" s="173">
        <v>0</v>
      </c>
      <c r="D31" s="173">
        <v>0</v>
      </c>
      <c r="E31" s="173">
        <v>0</v>
      </c>
      <c r="F31" s="173">
        <v>0</v>
      </c>
      <c r="G31" s="173">
        <v>0</v>
      </c>
      <c r="H31" s="118">
        <v>100013</v>
      </c>
    </row>
    <row r="32" spans="1:8" s="42" customFormat="1" ht="5.25" customHeight="1" x14ac:dyDescent="0.2">
      <c r="A32" s="22"/>
      <c r="B32" s="35"/>
      <c r="C32" s="43"/>
      <c r="D32" s="43"/>
      <c r="E32" s="43"/>
      <c r="F32" s="43"/>
      <c r="G32" s="43"/>
      <c r="H32" s="34" t="s">
        <v>332</v>
      </c>
    </row>
    <row r="33" spans="1:8" s="176" customFormat="1" ht="15" x14ac:dyDescent="0.25">
      <c r="A33" s="171" t="s">
        <v>289</v>
      </c>
      <c r="B33" s="160" t="s">
        <v>5</v>
      </c>
      <c r="C33" s="173">
        <v>0</v>
      </c>
      <c r="D33" s="173">
        <v>0</v>
      </c>
      <c r="E33" s="173">
        <v>0</v>
      </c>
      <c r="F33" s="173">
        <v>0</v>
      </c>
      <c r="G33" s="173">
        <v>0</v>
      </c>
      <c r="H33" s="174">
        <v>100014</v>
      </c>
    </row>
    <row r="34" spans="1:8" s="42" customFormat="1" ht="6.75" customHeight="1" x14ac:dyDescent="0.2">
      <c r="A34" s="22"/>
      <c r="B34" s="35"/>
      <c r="C34" s="43"/>
      <c r="D34" s="43"/>
      <c r="E34" s="43"/>
      <c r="F34" s="43"/>
      <c r="G34" s="43"/>
      <c r="H34" s="34" t="s">
        <v>332</v>
      </c>
    </row>
    <row r="35" spans="1:8" s="167" customFormat="1" ht="15" x14ac:dyDescent="0.25">
      <c r="A35" s="171" t="s">
        <v>339</v>
      </c>
      <c r="B35" s="160" t="s">
        <v>3</v>
      </c>
      <c r="C35" s="173">
        <v>0</v>
      </c>
      <c r="D35" s="173">
        <v>0</v>
      </c>
      <c r="E35" s="173">
        <v>0</v>
      </c>
      <c r="F35" s="173">
        <v>0</v>
      </c>
      <c r="G35" s="173">
        <v>0</v>
      </c>
      <c r="H35" s="118">
        <v>100015</v>
      </c>
    </row>
    <row r="36" spans="1:8" s="49" customFormat="1" ht="6.75" customHeight="1" x14ac:dyDescent="0.2">
      <c r="A36" s="22"/>
      <c r="B36" s="35"/>
      <c r="C36" s="43"/>
      <c r="D36" s="43"/>
      <c r="E36" s="43"/>
      <c r="F36" s="43"/>
      <c r="G36" s="43"/>
      <c r="H36" s="34" t="s">
        <v>332</v>
      </c>
    </row>
    <row r="37" spans="1:8" s="181" customFormat="1" ht="15" x14ac:dyDescent="0.25">
      <c r="A37" s="159" t="s">
        <v>290</v>
      </c>
      <c r="B37" s="160" t="s">
        <v>5</v>
      </c>
      <c r="C37" s="161">
        <f>C38+C39+C40+C41</f>
        <v>0</v>
      </c>
      <c r="D37" s="161">
        <f>D38+D39+D40+D41</f>
        <v>0</v>
      </c>
      <c r="E37" s="161">
        <f>E38+E39+E40+E41</f>
        <v>0</v>
      </c>
      <c r="F37" s="161">
        <f>F38+F39+F40+F41</f>
        <v>0</v>
      </c>
      <c r="G37" s="161">
        <f>G38+G39+G40+G41</f>
        <v>0</v>
      </c>
      <c r="H37" s="118">
        <v>100024</v>
      </c>
    </row>
    <row r="38" spans="1:8" s="181" customFormat="1" ht="12.75" x14ac:dyDescent="0.2">
      <c r="A38" s="162" t="s">
        <v>12</v>
      </c>
      <c r="B38" s="163"/>
      <c r="C38" s="164">
        <v>0</v>
      </c>
      <c r="D38" s="164">
        <v>0</v>
      </c>
      <c r="E38" s="164">
        <v>0</v>
      </c>
      <c r="F38" s="164">
        <v>0</v>
      </c>
      <c r="G38" s="164">
        <v>0</v>
      </c>
      <c r="H38" s="121">
        <v>100025</v>
      </c>
    </row>
    <row r="39" spans="1:8" s="181" customFormat="1" ht="12.75" x14ac:dyDescent="0.2">
      <c r="A39" s="162" t="s">
        <v>292</v>
      </c>
      <c r="B39" s="163"/>
      <c r="C39" s="164">
        <v>0</v>
      </c>
      <c r="D39" s="164">
        <v>0</v>
      </c>
      <c r="E39" s="164">
        <v>0</v>
      </c>
      <c r="F39" s="164">
        <v>0</v>
      </c>
      <c r="G39" s="164">
        <v>0</v>
      </c>
      <c r="H39" s="121">
        <v>100026</v>
      </c>
    </row>
    <row r="40" spans="1:8" s="118" customFormat="1" ht="12.75" x14ac:dyDescent="0.2">
      <c r="A40" s="162" t="s">
        <v>293</v>
      </c>
      <c r="B40" s="163"/>
      <c r="C40" s="164">
        <v>0</v>
      </c>
      <c r="D40" s="164">
        <v>0</v>
      </c>
      <c r="E40" s="164">
        <v>0</v>
      </c>
      <c r="F40" s="164">
        <v>0</v>
      </c>
      <c r="G40" s="164">
        <v>0</v>
      </c>
      <c r="H40" s="121">
        <v>100027</v>
      </c>
    </row>
    <row r="41" spans="1:8" s="118" customFormat="1" ht="12.75" x14ac:dyDescent="0.2">
      <c r="A41" s="162" t="s">
        <v>294</v>
      </c>
      <c r="B41" s="163"/>
      <c r="C41" s="164">
        <v>0</v>
      </c>
      <c r="D41" s="164">
        <v>0</v>
      </c>
      <c r="E41" s="164">
        <v>0</v>
      </c>
      <c r="F41" s="164">
        <v>0</v>
      </c>
      <c r="G41" s="164">
        <v>0</v>
      </c>
      <c r="H41" s="121">
        <v>100028</v>
      </c>
    </row>
    <row r="42" spans="1:8" s="41" customFormat="1" ht="7.5" customHeight="1" x14ac:dyDescent="0.2">
      <c r="A42" s="22"/>
      <c r="B42" s="35"/>
      <c r="C42" s="50"/>
      <c r="D42" s="50"/>
      <c r="E42" s="50"/>
      <c r="F42" s="50"/>
      <c r="G42" s="50"/>
      <c r="H42" s="36" t="s">
        <v>332</v>
      </c>
    </row>
    <row r="43" spans="1:8" s="167" customFormat="1" ht="15" x14ac:dyDescent="0.25">
      <c r="A43" s="171" t="s">
        <v>291</v>
      </c>
      <c r="B43" s="160" t="s">
        <v>5</v>
      </c>
      <c r="C43" s="161">
        <f>C44+C45+C46+C47</f>
        <v>0</v>
      </c>
      <c r="D43" s="161">
        <f>D44+D45+D46+D47</f>
        <v>0</v>
      </c>
      <c r="E43" s="161">
        <f>E44+E45+E46+E47</f>
        <v>0</v>
      </c>
      <c r="F43" s="161">
        <f>F44+F45+F46+F47</f>
        <v>0</v>
      </c>
      <c r="G43" s="161">
        <f>G44+G45+G46+G47</f>
        <v>0</v>
      </c>
      <c r="H43" s="118">
        <v>100029</v>
      </c>
    </row>
    <row r="44" spans="1:8" s="167" customFormat="1" ht="12.75" x14ac:dyDescent="0.2">
      <c r="A44" s="162" t="s">
        <v>13</v>
      </c>
      <c r="B44" s="163"/>
      <c r="C44" s="164">
        <v>0</v>
      </c>
      <c r="D44" s="164">
        <v>0</v>
      </c>
      <c r="E44" s="164">
        <v>0</v>
      </c>
      <c r="F44" s="164">
        <v>0</v>
      </c>
      <c r="G44" s="164">
        <v>0</v>
      </c>
      <c r="H44" s="121">
        <v>100030</v>
      </c>
    </row>
    <row r="45" spans="1:8" s="167" customFormat="1" ht="12.75" x14ac:dyDescent="0.2">
      <c r="A45" s="162" t="s">
        <v>14</v>
      </c>
      <c r="B45" s="163"/>
      <c r="C45" s="164">
        <v>0</v>
      </c>
      <c r="D45" s="164">
        <v>0</v>
      </c>
      <c r="E45" s="164">
        <v>0</v>
      </c>
      <c r="F45" s="164">
        <v>0</v>
      </c>
      <c r="G45" s="164">
        <v>0</v>
      </c>
      <c r="H45" s="121">
        <v>100031</v>
      </c>
    </row>
    <row r="46" spans="1:8" s="118" customFormat="1" ht="12.75" x14ac:dyDescent="0.2">
      <c r="A46" s="162" t="s">
        <v>15</v>
      </c>
      <c r="B46" s="163"/>
      <c r="C46" s="164">
        <v>0</v>
      </c>
      <c r="D46" s="164">
        <v>0</v>
      </c>
      <c r="E46" s="164">
        <v>0</v>
      </c>
      <c r="F46" s="164">
        <v>0</v>
      </c>
      <c r="G46" s="164">
        <v>0</v>
      </c>
      <c r="H46" s="121">
        <v>100032</v>
      </c>
    </row>
    <row r="47" spans="1:8" s="118" customFormat="1" ht="12.75" x14ac:dyDescent="0.2">
      <c r="A47" s="162" t="s">
        <v>16</v>
      </c>
      <c r="B47" s="163"/>
      <c r="C47" s="164">
        <v>0</v>
      </c>
      <c r="D47" s="164">
        <v>0</v>
      </c>
      <c r="E47" s="164">
        <v>0</v>
      </c>
      <c r="F47" s="164">
        <v>0</v>
      </c>
      <c r="G47" s="164">
        <v>0</v>
      </c>
      <c r="H47" s="121">
        <v>100033</v>
      </c>
    </row>
    <row r="48" spans="1:8" s="41" customFormat="1" ht="6" customHeight="1" x14ac:dyDescent="0.2">
      <c r="A48" s="22"/>
      <c r="B48" s="35"/>
      <c r="C48" s="43"/>
      <c r="D48" s="43"/>
      <c r="E48" s="43"/>
      <c r="F48" s="43"/>
      <c r="G48" s="43"/>
      <c r="H48" s="36" t="s">
        <v>332</v>
      </c>
    </row>
    <row r="49" spans="1:8" s="167" customFormat="1" ht="15" x14ac:dyDescent="0.25">
      <c r="A49" s="171" t="s">
        <v>295</v>
      </c>
      <c r="B49" s="160" t="s">
        <v>5</v>
      </c>
      <c r="C49" s="170">
        <v>0</v>
      </c>
      <c r="D49" s="170">
        <v>0</v>
      </c>
      <c r="E49" s="170">
        <v>0</v>
      </c>
      <c r="F49" s="170">
        <v>0</v>
      </c>
      <c r="G49" s="170">
        <v>0</v>
      </c>
      <c r="H49" s="118">
        <v>100034</v>
      </c>
    </row>
    <row r="50" spans="1:8" s="42" customFormat="1" ht="6" customHeight="1" x14ac:dyDescent="0.25">
      <c r="A50" s="44"/>
      <c r="B50" s="38"/>
      <c r="C50" s="51"/>
      <c r="D50" s="51"/>
      <c r="E50" s="51"/>
      <c r="F50" s="51"/>
      <c r="G50" s="51"/>
      <c r="H50" s="34" t="s">
        <v>332</v>
      </c>
    </row>
    <row r="51" spans="1:8" s="167" customFormat="1" ht="14.25" customHeight="1" x14ac:dyDescent="0.25">
      <c r="A51" s="225" t="s">
        <v>296</v>
      </c>
      <c r="B51" s="160" t="s">
        <v>3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  <c r="H51" s="118">
        <v>100035</v>
      </c>
    </row>
    <row r="52" spans="1:8" s="42" customFormat="1" ht="6.75" customHeight="1" x14ac:dyDescent="0.25">
      <c r="A52" s="44"/>
      <c r="B52" s="38"/>
      <c r="C52" s="45"/>
      <c r="D52" s="45"/>
      <c r="E52" s="45"/>
      <c r="F52" s="45"/>
      <c r="G52" s="45"/>
      <c r="H52" s="34" t="s">
        <v>332</v>
      </c>
    </row>
    <row r="53" spans="1:8" s="118" customFormat="1" ht="15" x14ac:dyDescent="0.25">
      <c r="A53" s="171" t="s">
        <v>297</v>
      </c>
      <c r="B53" s="160" t="s">
        <v>3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  <c r="H53" s="118">
        <v>100036</v>
      </c>
    </row>
    <row r="54" spans="1:8" ht="6" customHeight="1" x14ac:dyDescent="0.25">
      <c r="A54" s="44"/>
      <c r="B54" s="38"/>
      <c r="C54" s="51"/>
      <c r="D54" s="51"/>
      <c r="E54" s="51"/>
      <c r="F54" s="51"/>
      <c r="G54" s="51"/>
      <c r="H54" s="34" t="s">
        <v>332</v>
      </c>
    </row>
    <row r="55" spans="1:8" s="118" customFormat="1" ht="15" x14ac:dyDescent="0.25">
      <c r="A55" s="174" t="s">
        <v>298</v>
      </c>
      <c r="B55" s="160" t="s">
        <v>4</v>
      </c>
      <c r="C55" s="182">
        <f>C56+C57</f>
        <v>0</v>
      </c>
      <c r="D55" s="182">
        <f>D56+D57</f>
        <v>0</v>
      </c>
      <c r="E55" s="182">
        <f>E56+E57</f>
        <v>0</v>
      </c>
      <c r="F55" s="182">
        <f>F56+F57</f>
        <v>0</v>
      </c>
      <c r="G55" s="182">
        <f>G56+G57</f>
        <v>0</v>
      </c>
      <c r="H55" s="118">
        <v>100037</v>
      </c>
    </row>
    <row r="56" spans="1:8" s="174" customFormat="1" ht="12.75" x14ac:dyDescent="0.2">
      <c r="A56" s="162" t="s">
        <v>17</v>
      </c>
      <c r="B56" s="163"/>
      <c r="C56" s="164">
        <v>0</v>
      </c>
      <c r="D56" s="164">
        <v>0</v>
      </c>
      <c r="E56" s="164">
        <v>0</v>
      </c>
      <c r="F56" s="164">
        <v>0</v>
      </c>
      <c r="G56" s="164">
        <v>0</v>
      </c>
      <c r="H56" s="121">
        <v>100038</v>
      </c>
    </row>
    <row r="57" spans="1:8" s="174" customFormat="1" ht="12.75" x14ac:dyDescent="0.2">
      <c r="A57" s="162" t="s">
        <v>18</v>
      </c>
      <c r="B57" s="163"/>
      <c r="C57" s="164">
        <v>0</v>
      </c>
      <c r="D57" s="164">
        <v>0</v>
      </c>
      <c r="E57" s="164">
        <v>0</v>
      </c>
      <c r="F57" s="164">
        <v>0</v>
      </c>
      <c r="G57" s="164">
        <v>0</v>
      </c>
      <c r="H57" s="121">
        <v>100039</v>
      </c>
    </row>
    <row r="58" spans="1:8" s="47" customFormat="1" ht="5.25" customHeight="1" x14ac:dyDescent="0.2">
      <c r="A58" s="22"/>
      <c r="B58" s="35"/>
      <c r="C58" s="52"/>
      <c r="D58" s="52"/>
      <c r="E58" s="52"/>
      <c r="F58" s="52"/>
      <c r="G58" s="52"/>
      <c r="H58" s="34" t="s">
        <v>332</v>
      </c>
    </row>
    <row r="59" spans="1:8" s="174" customFormat="1" ht="15" x14ac:dyDescent="0.25">
      <c r="A59" s="171" t="s">
        <v>299</v>
      </c>
      <c r="B59" s="160" t="s">
        <v>5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  <c r="H59" s="118">
        <v>100040</v>
      </c>
    </row>
    <row r="60" spans="1:8" s="47" customFormat="1" ht="6.75" customHeight="1" x14ac:dyDescent="0.2">
      <c r="A60" s="22"/>
      <c r="B60" s="35"/>
      <c r="C60" s="52"/>
      <c r="D60" s="52"/>
      <c r="E60" s="52"/>
      <c r="F60" s="52"/>
      <c r="G60" s="52"/>
      <c r="H60" s="34" t="s">
        <v>332</v>
      </c>
    </row>
    <row r="61" spans="1:8" s="174" customFormat="1" ht="15" x14ac:dyDescent="0.25">
      <c r="A61" s="171" t="s">
        <v>19</v>
      </c>
      <c r="B61" s="160" t="s">
        <v>4</v>
      </c>
      <c r="C61" s="170">
        <v>0</v>
      </c>
      <c r="D61" s="170">
        <v>0</v>
      </c>
      <c r="E61" s="170">
        <v>0</v>
      </c>
      <c r="F61" s="170">
        <v>0</v>
      </c>
      <c r="G61" s="170">
        <v>0</v>
      </c>
      <c r="H61" s="118">
        <v>100041</v>
      </c>
    </row>
    <row r="62" spans="1:8" s="47" customFormat="1" ht="6" customHeight="1" x14ac:dyDescent="0.25">
      <c r="A62" s="44"/>
      <c r="B62" s="38"/>
      <c r="C62" s="52"/>
      <c r="D62" s="52"/>
      <c r="E62" s="52"/>
      <c r="F62" s="52"/>
      <c r="G62" s="52"/>
      <c r="H62" s="34" t="s">
        <v>332</v>
      </c>
    </row>
    <row r="63" spans="1:8" s="167" customFormat="1" ht="15.75" x14ac:dyDescent="0.25">
      <c r="A63" s="186" t="s">
        <v>346</v>
      </c>
      <c r="B63" s="160" t="s">
        <v>20</v>
      </c>
      <c r="C63" s="183">
        <f>C8+C21+C23+C31+C29+C33+C35+C37+C43+C49+C51+C53+C55+C59+C61</f>
        <v>0</v>
      </c>
      <c r="D63" s="183">
        <f>D8+D21+D23+D31+D29+D33+D35+D37+D43+D49+D51+D53+D55+D59+D61</f>
        <v>0</v>
      </c>
      <c r="E63" s="183">
        <f>E8+E21+E23+E31+E29+E33+E35+E37+E43+E49+E51+E53+E55+E59+E61</f>
        <v>0</v>
      </c>
      <c r="F63" s="183">
        <f>F8+F21+F23+F31+F29+F33+F35+F37+F43+F49+F51+F53+F55+F59+F61</f>
        <v>0</v>
      </c>
      <c r="G63" s="183">
        <f>G8+G21+G23+G31+G29+G33+G35+G37+G43+G49+G51+G53+G55+G59+G61</f>
        <v>0</v>
      </c>
      <c r="H63" s="118">
        <v>100042</v>
      </c>
    </row>
    <row r="64" spans="1:8" ht="6" customHeight="1" x14ac:dyDescent="0.2">
      <c r="C64" s="52"/>
      <c r="D64" s="52"/>
      <c r="E64" s="52"/>
      <c r="F64" s="52"/>
      <c r="G64" s="52"/>
      <c r="H64" s="34" t="s">
        <v>332</v>
      </c>
    </row>
    <row r="65" spans="1:8" s="174" customFormat="1" ht="15" x14ac:dyDescent="0.25">
      <c r="A65" s="171" t="s">
        <v>21</v>
      </c>
      <c r="B65" s="160" t="s">
        <v>3</v>
      </c>
      <c r="C65" s="161">
        <f>C66+C69</f>
        <v>0</v>
      </c>
      <c r="D65" s="161">
        <f>D66+D69</f>
        <v>0</v>
      </c>
      <c r="E65" s="161">
        <f>E66+E69</f>
        <v>0</v>
      </c>
      <c r="F65" s="161">
        <f>F66+F69</f>
        <v>0</v>
      </c>
      <c r="G65" s="161">
        <f>G66+G69</f>
        <v>0</v>
      </c>
      <c r="H65" s="118">
        <v>100043</v>
      </c>
    </row>
    <row r="66" spans="1:8" s="118" customFormat="1" ht="12.75" x14ac:dyDescent="0.2">
      <c r="A66" s="162" t="s">
        <v>22</v>
      </c>
      <c r="B66" s="163"/>
      <c r="C66" s="177">
        <f>C67+C68</f>
        <v>0</v>
      </c>
      <c r="D66" s="177">
        <f>D67+D68</f>
        <v>0</v>
      </c>
      <c r="E66" s="177">
        <f>E67+E68</f>
        <v>0</v>
      </c>
      <c r="F66" s="177">
        <f>F67+F68</f>
        <v>0</v>
      </c>
      <c r="G66" s="177">
        <f>G67+G68</f>
        <v>0</v>
      </c>
      <c r="H66" s="118">
        <v>100044</v>
      </c>
    </row>
    <row r="67" spans="1:8" s="118" customFormat="1" ht="12.75" customHeight="1" x14ac:dyDescent="0.2">
      <c r="A67" s="178" t="s">
        <v>300</v>
      </c>
      <c r="B67" s="179"/>
      <c r="C67" s="180">
        <v>0</v>
      </c>
      <c r="D67" s="180">
        <v>0</v>
      </c>
      <c r="E67" s="180">
        <v>0</v>
      </c>
      <c r="F67" s="180">
        <v>0</v>
      </c>
      <c r="G67" s="180">
        <v>0</v>
      </c>
      <c r="H67" s="121">
        <v>100045</v>
      </c>
    </row>
    <row r="68" spans="1:8" s="118" customFormat="1" ht="12.75" customHeight="1" x14ac:dyDescent="0.2">
      <c r="A68" s="178" t="s">
        <v>23</v>
      </c>
      <c r="B68" s="179"/>
      <c r="C68" s="180">
        <v>0</v>
      </c>
      <c r="D68" s="180">
        <v>0</v>
      </c>
      <c r="E68" s="180">
        <v>0</v>
      </c>
      <c r="F68" s="180">
        <v>0</v>
      </c>
      <c r="G68" s="180">
        <v>0</v>
      </c>
      <c r="H68" s="121">
        <v>100046</v>
      </c>
    </row>
    <row r="69" spans="1:8" s="118" customFormat="1" ht="12.75" x14ac:dyDescent="0.2">
      <c r="A69" s="226" t="s">
        <v>24</v>
      </c>
      <c r="B69" s="163"/>
      <c r="C69" s="177">
        <f>C70+C71</f>
        <v>0</v>
      </c>
      <c r="D69" s="177">
        <f>D70+D71</f>
        <v>0</v>
      </c>
      <c r="E69" s="177">
        <f>E70+E71</f>
        <v>0</v>
      </c>
      <c r="F69" s="177">
        <f>F70+F71</f>
        <v>0</v>
      </c>
      <c r="G69" s="177">
        <f>G70+G71</f>
        <v>0</v>
      </c>
      <c r="H69" s="121">
        <v>100047</v>
      </c>
    </row>
    <row r="70" spans="1:8" s="185" customFormat="1" ht="12.75" customHeight="1" x14ac:dyDescent="0.2">
      <c r="A70" s="178" t="s">
        <v>301</v>
      </c>
      <c r="B70" s="179"/>
      <c r="C70" s="180">
        <v>0</v>
      </c>
      <c r="D70" s="180">
        <v>0</v>
      </c>
      <c r="E70" s="180">
        <v>0</v>
      </c>
      <c r="F70" s="180">
        <v>0</v>
      </c>
      <c r="G70" s="180">
        <v>0</v>
      </c>
      <c r="H70" s="121">
        <v>100048</v>
      </c>
    </row>
    <row r="71" spans="1:8" s="118" customFormat="1" ht="12.75" customHeight="1" x14ac:dyDescent="0.2">
      <c r="A71" s="178" t="s">
        <v>25</v>
      </c>
      <c r="B71" s="179"/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21">
        <v>100049</v>
      </c>
    </row>
    <row r="72" spans="1:8" s="47" customFormat="1" ht="6.75" customHeight="1" x14ac:dyDescent="0.2">
      <c r="A72" s="22"/>
      <c r="B72" s="35"/>
      <c r="C72" s="52"/>
      <c r="D72" s="52"/>
      <c r="E72" s="52"/>
      <c r="F72" s="52"/>
      <c r="G72" s="52"/>
      <c r="H72" s="34" t="s">
        <v>332</v>
      </c>
    </row>
    <row r="73" spans="1:8" s="175" customFormat="1" ht="15" x14ac:dyDescent="0.25">
      <c r="A73" s="171" t="s">
        <v>26</v>
      </c>
      <c r="B73" s="160" t="s">
        <v>5</v>
      </c>
      <c r="C73" s="161">
        <f>C74+C75+C76</f>
        <v>0</v>
      </c>
      <c r="D73" s="161">
        <f>D74+D75+D76</f>
        <v>0</v>
      </c>
      <c r="E73" s="161">
        <f>E74+E75+E76</f>
        <v>0</v>
      </c>
      <c r="F73" s="161">
        <f>F74+F75+F76</f>
        <v>0</v>
      </c>
      <c r="G73" s="161">
        <f>G74+G75+G76</f>
        <v>0</v>
      </c>
      <c r="H73" s="121">
        <v>100050</v>
      </c>
    </row>
    <row r="74" spans="1:8" s="167" customFormat="1" ht="12.75" x14ac:dyDescent="0.2">
      <c r="A74" s="162" t="s">
        <v>27</v>
      </c>
      <c r="B74" s="163"/>
      <c r="C74" s="164">
        <v>0</v>
      </c>
      <c r="D74" s="164">
        <v>0</v>
      </c>
      <c r="E74" s="164">
        <v>0</v>
      </c>
      <c r="F74" s="164">
        <v>0</v>
      </c>
      <c r="G74" s="164">
        <v>0</v>
      </c>
      <c r="H74" s="121">
        <v>100051</v>
      </c>
    </row>
    <row r="75" spans="1:8" s="181" customFormat="1" ht="12.75" x14ac:dyDescent="0.2">
      <c r="A75" s="162" t="s">
        <v>28</v>
      </c>
      <c r="B75" s="163"/>
      <c r="C75" s="164">
        <v>0</v>
      </c>
      <c r="D75" s="164">
        <v>0</v>
      </c>
      <c r="E75" s="164">
        <v>0</v>
      </c>
      <c r="F75" s="164">
        <v>0</v>
      </c>
      <c r="G75" s="164">
        <v>0</v>
      </c>
      <c r="H75" s="121">
        <v>100052</v>
      </c>
    </row>
    <row r="76" spans="1:8" s="181" customFormat="1" ht="12.75" x14ac:dyDescent="0.2">
      <c r="A76" s="162" t="s">
        <v>29</v>
      </c>
      <c r="B76" s="163"/>
      <c r="C76" s="164">
        <v>0</v>
      </c>
      <c r="D76" s="164">
        <v>0</v>
      </c>
      <c r="E76" s="164">
        <v>0</v>
      </c>
      <c r="F76" s="164">
        <v>0</v>
      </c>
      <c r="G76" s="164">
        <v>0</v>
      </c>
      <c r="H76" s="121">
        <v>100053</v>
      </c>
    </row>
    <row r="77" spans="1:8" s="42" customFormat="1" ht="5.25" customHeight="1" x14ac:dyDescent="0.2">
      <c r="A77" s="22"/>
      <c r="B77" s="35"/>
      <c r="C77" s="52"/>
      <c r="D77" s="52"/>
      <c r="E77" s="52"/>
      <c r="F77" s="52"/>
      <c r="G77" s="52"/>
      <c r="H77" s="34" t="s">
        <v>332</v>
      </c>
    </row>
    <row r="78" spans="1:8" s="181" customFormat="1" ht="15" x14ac:dyDescent="0.25">
      <c r="A78" s="171" t="s">
        <v>30</v>
      </c>
      <c r="B78" s="160" t="s">
        <v>4</v>
      </c>
      <c r="C78" s="161">
        <f>C79+C80</f>
        <v>0</v>
      </c>
      <c r="D78" s="161">
        <f>D79+D80</f>
        <v>0</v>
      </c>
      <c r="E78" s="161">
        <f>E79+E80</f>
        <v>0</v>
      </c>
      <c r="F78" s="161">
        <f>F79+F80</f>
        <v>0</v>
      </c>
      <c r="G78" s="161">
        <f>G79+G80</f>
        <v>0</v>
      </c>
      <c r="H78" s="118">
        <v>100054</v>
      </c>
    </row>
    <row r="79" spans="1:8" s="181" customFormat="1" ht="12.75" x14ac:dyDescent="0.2">
      <c r="A79" s="162" t="s">
        <v>31</v>
      </c>
      <c r="B79" s="163"/>
      <c r="C79" s="164">
        <v>0</v>
      </c>
      <c r="D79" s="164">
        <v>0</v>
      </c>
      <c r="E79" s="164">
        <v>0</v>
      </c>
      <c r="F79" s="164">
        <v>0</v>
      </c>
      <c r="G79" s="164">
        <v>0</v>
      </c>
      <c r="H79" s="121">
        <v>100055</v>
      </c>
    </row>
    <row r="80" spans="1:8" s="118" customFormat="1" ht="12.75" x14ac:dyDescent="0.2">
      <c r="A80" s="162" t="s">
        <v>302</v>
      </c>
      <c r="B80" s="163"/>
      <c r="C80" s="164">
        <v>0</v>
      </c>
      <c r="D80" s="164">
        <v>0</v>
      </c>
      <c r="E80" s="164">
        <v>0</v>
      </c>
      <c r="F80" s="164">
        <v>0</v>
      </c>
      <c r="G80" s="164">
        <v>0</v>
      </c>
      <c r="H80" s="121">
        <v>100056</v>
      </c>
    </row>
    <row r="81" spans="1:8" s="47" customFormat="1" ht="6" customHeight="1" x14ac:dyDescent="0.2">
      <c r="A81" s="22"/>
      <c r="B81" s="35"/>
      <c r="C81" s="43"/>
      <c r="D81" s="43"/>
      <c r="E81" s="43"/>
      <c r="F81" s="43"/>
      <c r="G81" s="43"/>
      <c r="H81" s="34" t="s">
        <v>332</v>
      </c>
    </row>
    <row r="82" spans="1:8" s="175" customFormat="1" ht="15" x14ac:dyDescent="0.25">
      <c r="A82" s="171" t="s">
        <v>32</v>
      </c>
      <c r="B82" s="160" t="s">
        <v>4</v>
      </c>
      <c r="C82" s="170">
        <v>0</v>
      </c>
      <c r="D82" s="170">
        <v>0</v>
      </c>
      <c r="E82" s="170">
        <v>0</v>
      </c>
      <c r="F82" s="170">
        <v>0</v>
      </c>
      <c r="G82" s="170">
        <v>0</v>
      </c>
      <c r="H82" s="121">
        <v>100057</v>
      </c>
    </row>
    <row r="83" spans="1:8" s="175" customFormat="1" ht="6" customHeight="1" x14ac:dyDescent="0.25">
      <c r="A83" s="171"/>
      <c r="B83" s="160"/>
      <c r="C83" s="168"/>
      <c r="D83" s="168"/>
      <c r="E83" s="168"/>
      <c r="F83" s="168"/>
      <c r="G83" s="168"/>
      <c r="H83" s="121" t="s">
        <v>332</v>
      </c>
    </row>
    <row r="84" spans="1:8" s="167" customFormat="1" ht="15" x14ac:dyDescent="0.25">
      <c r="A84" s="169" t="s">
        <v>33</v>
      </c>
      <c r="B84" s="160" t="s">
        <v>4</v>
      </c>
      <c r="C84" s="161">
        <f>C85+C86</f>
        <v>0</v>
      </c>
      <c r="D84" s="161">
        <f>D85+D86</f>
        <v>0</v>
      </c>
      <c r="E84" s="161">
        <f>E85+E86</f>
        <v>0</v>
      </c>
      <c r="F84" s="161">
        <f>F85+F86</f>
        <v>0</v>
      </c>
      <c r="G84" s="161">
        <f>G85+G86</f>
        <v>0</v>
      </c>
      <c r="H84" s="118">
        <v>100058</v>
      </c>
    </row>
    <row r="85" spans="1:8" s="167" customFormat="1" ht="12.75" x14ac:dyDescent="0.2">
      <c r="A85" s="162" t="s">
        <v>17</v>
      </c>
      <c r="B85" s="163"/>
      <c r="C85" s="164">
        <v>0</v>
      </c>
      <c r="D85" s="164">
        <v>0</v>
      </c>
      <c r="E85" s="164">
        <v>0</v>
      </c>
      <c r="F85" s="164">
        <v>0</v>
      </c>
      <c r="G85" s="164">
        <v>0</v>
      </c>
      <c r="H85" s="121">
        <v>100059</v>
      </c>
    </row>
    <row r="86" spans="1:8" s="118" customFormat="1" ht="12.75" x14ac:dyDescent="0.2">
      <c r="A86" s="162" t="s">
        <v>18</v>
      </c>
      <c r="B86" s="163"/>
      <c r="C86" s="164">
        <v>0</v>
      </c>
      <c r="D86" s="164">
        <v>0</v>
      </c>
      <c r="E86" s="164">
        <v>0</v>
      </c>
      <c r="F86" s="164">
        <v>0</v>
      </c>
      <c r="G86" s="164">
        <v>0</v>
      </c>
      <c r="H86" s="121">
        <v>100060</v>
      </c>
    </row>
    <row r="87" spans="1:8" ht="5.25" customHeight="1" x14ac:dyDescent="0.2">
      <c r="A87" s="39"/>
      <c r="B87" s="40"/>
      <c r="C87" s="43"/>
      <c r="D87" s="43"/>
      <c r="E87" s="43"/>
      <c r="F87" s="43"/>
      <c r="G87" s="43"/>
      <c r="H87" s="36" t="s">
        <v>332</v>
      </c>
    </row>
    <row r="88" spans="1:8" s="175" customFormat="1" ht="15" x14ac:dyDescent="0.25">
      <c r="A88" s="169" t="s">
        <v>34</v>
      </c>
      <c r="B88" s="160" t="s">
        <v>3</v>
      </c>
      <c r="C88" s="170">
        <v>0</v>
      </c>
      <c r="D88" s="170">
        <v>0</v>
      </c>
      <c r="E88" s="170">
        <v>0</v>
      </c>
      <c r="F88" s="170">
        <v>0</v>
      </c>
      <c r="G88" s="170">
        <v>0</v>
      </c>
      <c r="H88" s="121">
        <v>100061</v>
      </c>
    </row>
    <row r="89" spans="1:8" s="175" customFormat="1" ht="6" customHeight="1" x14ac:dyDescent="0.25">
      <c r="A89" s="205"/>
      <c r="B89" s="160"/>
      <c r="C89" s="208"/>
      <c r="D89" s="208"/>
      <c r="E89" s="208"/>
      <c r="F89" s="208"/>
      <c r="G89" s="208"/>
      <c r="H89" s="121"/>
    </row>
    <row r="90" spans="1:8" s="175" customFormat="1" ht="15" x14ac:dyDescent="0.25">
      <c r="A90" s="205" t="s">
        <v>338</v>
      </c>
      <c r="B90" s="160" t="s">
        <v>5</v>
      </c>
      <c r="C90" s="170">
        <v>0</v>
      </c>
      <c r="D90" s="170">
        <v>0</v>
      </c>
      <c r="E90" s="170">
        <v>0</v>
      </c>
      <c r="F90" s="170">
        <v>0</v>
      </c>
      <c r="G90" s="170">
        <v>0</v>
      </c>
      <c r="H90" s="118">
        <v>100085</v>
      </c>
    </row>
    <row r="91" spans="1:8" s="42" customFormat="1" ht="6" customHeight="1" x14ac:dyDescent="0.2">
      <c r="A91" s="22"/>
      <c r="B91" s="35"/>
      <c r="C91" s="43"/>
      <c r="D91" s="43"/>
      <c r="E91" s="43"/>
      <c r="F91" s="43"/>
      <c r="G91" s="43"/>
      <c r="H91" s="118"/>
    </row>
    <row r="92" spans="1:8" s="167" customFormat="1" ht="15.6" customHeight="1" x14ac:dyDescent="0.25">
      <c r="A92" s="220" t="s">
        <v>347</v>
      </c>
      <c r="B92" s="187" t="s">
        <v>20</v>
      </c>
      <c r="C92" s="183">
        <f>C65+C73+C78+C82+C84+C88+C90</f>
        <v>0</v>
      </c>
      <c r="D92" s="183">
        <f>D65+D73+D78+D82+D84+D88+D90</f>
        <v>0</v>
      </c>
      <c r="E92" s="183">
        <f>E65+E73+E78+E82+E84+E88+E90</f>
        <v>0</v>
      </c>
      <c r="F92" s="183">
        <f>F65+F73+F78+F82+F84+F88+F90</f>
        <v>0</v>
      </c>
      <c r="G92" s="183">
        <f>G65+G73+G78+G82+G84+G88+G90</f>
        <v>0</v>
      </c>
      <c r="H92" s="118">
        <v>100062</v>
      </c>
    </row>
    <row r="93" spans="1:8" ht="7.5" customHeight="1" x14ac:dyDescent="0.25">
      <c r="A93" s="44"/>
      <c r="B93" s="38"/>
      <c r="C93" s="45"/>
      <c r="D93" s="45"/>
      <c r="E93" s="45"/>
      <c r="F93" s="45"/>
      <c r="G93" s="45"/>
      <c r="H93" s="34" t="s">
        <v>332</v>
      </c>
    </row>
    <row r="94" spans="1:8" s="174" customFormat="1" ht="15.75" x14ac:dyDescent="0.25">
      <c r="A94" s="132" t="s">
        <v>305</v>
      </c>
      <c r="B94" s="187" t="s">
        <v>20</v>
      </c>
      <c r="C94" s="183">
        <f>C63+C92</f>
        <v>0</v>
      </c>
      <c r="D94" s="183">
        <f>D63+D92</f>
        <v>0</v>
      </c>
      <c r="E94" s="183">
        <f>E63+E92</f>
        <v>0</v>
      </c>
      <c r="F94" s="183">
        <f>F63+F92</f>
        <v>0</v>
      </c>
      <c r="G94" s="183">
        <f>G63+G92</f>
        <v>0</v>
      </c>
      <c r="H94" s="118">
        <v>100063</v>
      </c>
    </row>
    <row r="95" spans="1:8" s="48" customFormat="1" ht="4.9000000000000004" customHeight="1" x14ac:dyDescent="0.25">
      <c r="A95" s="44"/>
      <c r="B95" s="38"/>
      <c r="C95" s="45"/>
      <c r="D95" s="45"/>
      <c r="E95" s="45"/>
      <c r="F95" s="45"/>
      <c r="G95" s="45"/>
      <c r="H95" s="36" t="s">
        <v>332</v>
      </c>
    </row>
    <row r="96" spans="1:8" s="167" customFormat="1" ht="15" x14ac:dyDescent="0.25">
      <c r="A96" s="171" t="s">
        <v>35</v>
      </c>
      <c r="B96" s="160" t="s">
        <v>5</v>
      </c>
      <c r="C96" s="170">
        <v>0</v>
      </c>
      <c r="D96" s="170">
        <v>0</v>
      </c>
      <c r="E96" s="170">
        <v>0</v>
      </c>
      <c r="F96" s="170">
        <v>0</v>
      </c>
      <c r="G96" s="170">
        <v>0</v>
      </c>
      <c r="H96" s="118">
        <v>100064</v>
      </c>
    </row>
    <row r="97" spans="1:8" s="42" customFormat="1" ht="4.9000000000000004" customHeight="1" x14ac:dyDescent="0.25">
      <c r="A97" s="44"/>
      <c r="B97" s="38"/>
      <c r="C97" s="45"/>
      <c r="D97" s="45"/>
      <c r="E97" s="45"/>
      <c r="F97" s="45"/>
      <c r="G97" s="45"/>
      <c r="H97" s="34" t="s">
        <v>332</v>
      </c>
    </row>
    <row r="98" spans="1:8" s="174" customFormat="1" ht="15.6" customHeight="1" x14ac:dyDescent="0.25">
      <c r="A98" s="186" t="s">
        <v>304</v>
      </c>
      <c r="B98" s="187" t="s">
        <v>20</v>
      </c>
      <c r="C98" s="183">
        <f>C94+C96</f>
        <v>0</v>
      </c>
      <c r="D98" s="183">
        <f>D94+D96</f>
        <v>0</v>
      </c>
      <c r="E98" s="183">
        <f>E94+E96</f>
        <v>0</v>
      </c>
      <c r="F98" s="183">
        <f>F94+F96</f>
        <v>0</v>
      </c>
      <c r="G98" s="183">
        <f>G94+G96</f>
        <v>0</v>
      </c>
      <c r="H98" s="118">
        <v>100065</v>
      </c>
    </row>
    <row r="99" spans="1:8" ht="15" x14ac:dyDescent="0.25">
      <c r="A99" s="44"/>
      <c r="B99" s="38"/>
      <c r="C99" s="45"/>
      <c r="D99" s="45"/>
      <c r="E99" s="45"/>
      <c r="F99" s="45"/>
      <c r="G99" s="45"/>
      <c r="H99" s="34" t="s">
        <v>332</v>
      </c>
    </row>
    <row r="100" spans="1:8" s="192" customFormat="1" ht="16.5" x14ac:dyDescent="0.25">
      <c r="A100" s="188" t="s">
        <v>36</v>
      </c>
      <c r="B100" s="189"/>
      <c r="C100" s="190"/>
      <c r="D100" s="190"/>
      <c r="E100" s="190"/>
      <c r="F100" s="190"/>
      <c r="G100" s="190"/>
      <c r="H100" s="118" t="s">
        <v>332</v>
      </c>
    </row>
    <row r="101" spans="1:8" s="57" customFormat="1" ht="6.75" customHeight="1" x14ac:dyDescent="0.25">
      <c r="A101" s="53"/>
      <c r="B101" s="54"/>
      <c r="C101" s="55"/>
      <c r="D101" s="55"/>
      <c r="E101" s="55"/>
      <c r="F101" s="55"/>
      <c r="G101" s="55"/>
      <c r="H101" s="34" t="s">
        <v>332</v>
      </c>
    </row>
    <row r="102" spans="1:8" s="174" customFormat="1" ht="15" x14ac:dyDescent="0.25">
      <c r="A102" s="169" t="s">
        <v>303</v>
      </c>
      <c r="B102" s="160" t="s">
        <v>4</v>
      </c>
      <c r="C102" s="170">
        <v>0</v>
      </c>
      <c r="D102" s="170">
        <v>0</v>
      </c>
      <c r="E102" s="170">
        <v>0</v>
      </c>
      <c r="F102" s="170">
        <v>0</v>
      </c>
      <c r="G102" s="170">
        <v>0</v>
      </c>
      <c r="H102" s="118">
        <v>100066</v>
      </c>
    </row>
    <row r="103" spans="1:8" s="57" customFormat="1" ht="8.4499999999999993" customHeight="1" x14ac:dyDescent="0.25">
      <c r="A103" s="44"/>
      <c r="B103" s="38"/>
      <c r="C103" s="45"/>
      <c r="D103" s="45"/>
      <c r="E103" s="45"/>
      <c r="F103" s="45"/>
      <c r="G103" s="45"/>
      <c r="H103" s="34" t="s">
        <v>332</v>
      </c>
    </row>
    <row r="104" spans="1:8" s="174" customFormat="1" ht="15.6" customHeight="1" x14ac:dyDescent="0.25">
      <c r="A104" s="227" t="s">
        <v>306</v>
      </c>
      <c r="B104" s="160" t="s">
        <v>20</v>
      </c>
      <c r="C104" s="183">
        <f>C98+C102</f>
        <v>0</v>
      </c>
      <c r="D104" s="183">
        <f>D98+D102</f>
        <v>0</v>
      </c>
      <c r="E104" s="183">
        <f>E98+E102</f>
        <v>0</v>
      </c>
      <c r="F104" s="183">
        <f>F98+F102</f>
        <v>0</v>
      </c>
      <c r="G104" s="183">
        <f>G98+G102</f>
        <v>0</v>
      </c>
      <c r="H104" s="118">
        <v>100067</v>
      </c>
    </row>
    <row r="105" spans="1:8" s="47" customFormat="1" ht="7.15" customHeight="1" x14ac:dyDescent="0.2">
      <c r="A105" s="22"/>
      <c r="B105" s="35"/>
      <c r="C105" s="37"/>
      <c r="D105" s="34"/>
      <c r="E105" s="46"/>
      <c r="F105" s="46"/>
      <c r="G105" s="46"/>
      <c r="H105" s="34" t="s">
        <v>332</v>
      </c>
    </row>
    <row r="106" spans="1:8" s="192" customFormat="1" ht="15.75" x14ac:dyDescent="0.25">
      <c r="A106" s="132" t="s">
        <v>307</v>
      </c>
      <c r="B106" s="187"/>
      <c r="C106" s="125"/>
      <c r="E106" s="191"/>
      <c r="F106" s="191"/>
      <c r="G106" s="191"/>
      <c r="H106" s="192" t="s">
        <v>332</v>
      </c>
    </row>
    <row r="107" spans="1:8" s="57" customFormat="1" ht="6" customHeight="1" x14ac:dyDescent="0.25">
      <c r="A107" s="22"/>
      <c r="B107" s="35"/>
      <c r="C107" s="37"/>
      <c r="D107" s="34"/>
      <c r="E107" s="56"/>
      <c r="F107" s="56"/>
      <c r="G107" s="56"/>
      <c r="H107" s="34" t="s">
        <v>332</v>
      </c>
    </row>
    <row r="108" spans="1:8" s="174" customFormat="1" ht="15" x14ac:dyDescent="0.25">
      <c r="A108" s="171" t="s">
        <v>308</v>
      </c>
      <c r="B108" s="160" t="s">
        <v>4</v>
      </c>
      <c r="C108" s="170">
        <v>0</v>
      </c>
      <c r="D108" s="209">
        <v>0</v>
      </c>
      <c r="E108" s="209">
        <v>0</v>
      </c>
      <c r="F108" s="209">
        <v>0</v>
      </c>
      <c r="G108" s="209">
        <v>0</v>
      </c>
      <c r="H108" s="118">
        <v>100068</v>
      </c>
    </row>
    <row r="109" spans="1:8" s="193" customFormat="1" ht="4.5" customHeight="1" x14ac:dyDescent="0.25">
      <c r="A109" s="171"/>
      <c r="B109" s="160"/>
      <c r="C109" s="210"/>
      <c r="D109" s="211"/>
      <c r="E109" s="212"/>
      <c r="F109" s="212"/>
      <c r="G109" s="212"/>
      <c r="H109" s="118" t="s">
        <v>332</v>
      </c>
    </row>
    <row r="110" spans="1:8" s="174" customFormat="1" ht="15.75" customHeight="1" x14ac:dyDescent="0.25">
      <c r="A110" s="171" t="s">
        <v>309</v>
      </c>
      <c r="B110" s="160" t="s">
        <v>4</v>
      </c>
      <c r="C110" s="170">
        <v>0</v>
      </c>
      <c r="D110" s="209">
        <v>0</v>
      </c>
      <c r="E110" s="209">
        <v>0</v>
      </c>
      <c r="F110" s="209">
        <v>0</v>
      </c>
      <c r="G110" s="209">
        <v>0</v>
      </c>
      <c r="H110" s="118">
        <v>100069</v>
      </c>
    </row>
    <row r="111" spans="1:8" s="174" customFormat="1" ht="4.5" customHeight="1" x14ac:dyDescent="0.25">
      <c r="A111" s="171"/>
      <c r="B111" s="160"/>
      <c r="C111" s="210"/>
      <c r="D111" s="211"/>
      <c r="E111" s="212"/>
      <c r="F111" s="212"/>
      <c r="G111" s="212"/>
      <c r="H111" s="118" t="s">
        <v>332</v>
      </c>
    </row>
    <row r="112" spans="1:8" s="174" customFormat="1" ht="15" x14ac:dyDescent="0.25">
      <c r="A112" s="171" t="s">
        <v>310</v>
      </c>
      <c r="B112" s="160" t="s">
        <v>3</v>
      </c>
      <c r="C112" s="170">
        <v>0</v>
      </c>
      <c r="D112" s="209">
        <v>0</v>
      </c>
      <c r="E112" s="209">
        <v>0</v>
      </c>
      <c r="F112" s="209">
        <v>0</v>
      </c>
      <c r="G112" s="209">
        <v>0</v>
      </c>
      <c r="H112" s="118">
        <v>100070</v>
      </c>
    </row>
    <row r="113" spans="1:8" s="174" customFormat="1" ht="3.75" customHeight="1" x14ac:dyDescent="0.25">
      <c r="A113" s="171"/>
      <c r="B113" s="160"/>
      <c r="C113" s="210"/>
      <c r="D113" s="211"/>
      <c r="E113" s="212"/>
      <c r="F113" s="212"/>
      <c r="G113" s="212"/>
      <c r="H113" s="118" t="s">
        <v>332</v>
      </c>
    </row>
    <row r="114" spans="1:8" s="192" customFormat="1" ht="15.75" x14ac:dyDescent="0.25">
      <c r="A114" s="171" t="s">
        <v>312</v>
      </c>
      <c r="B114" s="160" t="s">
        <v>4</v>
      </c>
      <c r="C114" s="170">
        <v>0</v>
      </c>
      <c r="D114" s="209">
        <v>0</v>
      </c>
      <c r="E114" s="209">
        <v>0</v>
      </c>
      <c r="F114" s="209">
        <v>0</v>
      </c>
      <c r="G114" s="209">
        <v>0</v>
      </c>
      <c r="H114" s="118">
        <v>100071</v>
      </c>
    </row>
    <row r="115" spans="1:8" s="174" customFormat="1" ht="3.75" customHeight="1" x14ac:dyDescent="0.25">
      <c r="A115" s="171"/>
      <c r="B115" s="160"/>
      <c r="C115" s="210"/>
      <c r="D115" s="211"/>
      <c r="E115" s="212"/>
      <c r="F115" s="212"/>
      <c r="G115" s="212"/>
      <c r="H115" s="118" t="s">
        <v>332</v>
      </c>
    </row>
    <row r="116" spans="1:8" s="118" customFormat="1" ht="15" x14ac:dyDescent="0.25">
      <c r="A116" s="171" t="s">
        <v>311</v>
      </c>
      <c r="B116" s="160" t="s">
        <v>4</v>
      </c>
      <c r="C116" s="170">
        <v>0</v>
      </c>
      <c r="D116" s="209">
        <v>0</v>
      </c>
      <c r="E116" s="209">
        <v>0</v>
      </c>
      <c r="F116" s="209">
        <v>0</v>
      </c>
      <c r="G116" s="209">
        <v>0</v>
      </c>
      <c r="H116" s="118">
        <v>100072</v>
      </c>
    </row>
    <row r="117" spans="1:8" ht="7.5" customHeight="1" x14ac:dyDescent="0.2">
      <c r="C117" s="43"/>
      <c r="D117" s="194"/>
      <c r="E117" s="195"/>
      <c r="F117" s="195"/>
      <c r="G117" s="195"/>
      <c r="H117" s="34" t="s">
        <v>332</v>
      </c>
    </row>
    <row r="118" spans="1:8" s="185" customFormat="1" ht="15" customHeight="1" x14ac:dyDescent="0.2">
      <c r="A118" s="246" t="s">
        <v>313</v>
      </c>
      <c r="B118" s="196"/>
      <c r="C118" s="197"/>
      <c r="D118" s="198"/>
      <c r="E118" s="199"/>
      <c r="F118" s="199"/>
      <c r="G118" s="199"/>
      <c r="H118" s="185" t="s">
        <v>332</v>
      </c>
    </row>
    <row r="119" spans="1:8" s="185" customFormat="1" ht="15.75" x14ac:dyDescent="0.25">
      <c r="A119" s="246"/>
      <c r="B119" s="200" t="s">
        <v>20</v>
      </c>
      <c r="C119" s="183">
        <f>C108+C110+C112+C114+C116</f>
        <v>0</v>
      </c>
      <c r="D119" s="183">
        <f>D108+D110+D112+D114+D116</f>
        <v>0</v>
      </c>
      <c r="E119" s="183">
        <f>E108+E110+E112+E114+E116</f>
        <v>0</v>
      </c>
      <c r="F119" s="183">
        <f>F108+F110+F112+F114+F116</f>
        <v>0</v>
      </c>
      <c r="G119" s="183">
        <f>G108+G110+G112+G114+G116</f>
        <v>0</v>
      </c>
      <c r="H119" s="185">
        <v>100073</v>
      </c>
    </row>
    <row r="120" spans="1:8" s="118" customFormat="1" ht="9" customHeight="1" x14ac:dyDescent="0.2">
      <c r="A120" s="119"/>
      <c r="B120" s="120"/>
      <c r="C120" s="130"/>
      <c r="E120" s="121"/>
      <c r="F120" s="121"/>
      <c r="G120" s="121"/>
      <c r="H120" s="118" t="s">
        <v>332</v>
      </c>
    </row>
    <row r="121" spans="1:8" s="185" customFormat="1" ht="15.75" x14ac:dyDescent="0.25">
      <c r="A121" s="132" t="s">
        <v>314</v>
      </c>
      <c r="B121" s="196"/>
      <c r="C121" s="201"/>
      <c r="E121" s="184"/>
      <c r="F121" s="184"/>
      <c r="G121" s="184"/>
      <c r="H121" s="185" t="s">
        <v>332</v>
      </c>
    </row>
    <row r="122" spans="1:8" s="118" customFormat="1" ht="5.25" customHeight="1" x14ac:dyDescent="0.2">
      <c r="A122" s="119"/>
      <c r="B122" s="120"/>
      <c r="C122" s="130"/>
      <c r="E122" s="121"/>
      <c r="F122" s="121"/>
      <c r="G122" s="121"/>
      <c r="H122" s="118" t="s">
        <v>332</v>
      </c>
    </row>
    <row r="123" spans="1:8" s="174" customFormat="1" ht="15" x14ac:dyDescent="0.25">
      <c r="A123" s="171" t="s">
        <v>308</v>
      </c>
      <c r="B123" s="160" t="s">
        <v>4</v>
      </c>
      <c r="C123" s="170">
        <v>0</v>
      </c>
      <c r="D123" s="209">
        <v>0</v>
      </c>
      <c r="E123" s="209">
        <v>0</v>
      </c>
      <c r="F123" s="209">
        <v>0</v>
      </c>
      <c r="G123" s="209">
        <v>0</v>
      </c>
      <c r="H123" s="118">
        <v>100074</v>
      </c>
    </row>
    <row r="124" spans="1:8" s="193" customFormat="1" ht="4.5" customHeight="1" x14ac:dyDescent="0.25">
      <c r="A124" s="171"/>
      <c r="B124" s="160"/>
      <c r="C124" s="210"/>
      <c r="D124" s="211"/>
      <c r="E124" s="212"/>
      <c r="F124" s="212"/>
      <c r="G124" s="212"/>
      <c r="H124" s="118" t="s">
        <v>332</v>
      </c>
    </row>
    <row r="125" spans="1:8" s="174" customFormat="1" ht="15.75" customHeight="1" x14ac:dyDescent="0.25">
      <c r="A125" s="171" t="s">
        <v>309</v>
      </c>
      <c r="B125" s="160" t="s">
        <v>4</v>
      </c>
      <c r="C125" s="170">
        <v>0</v>
      </c>
      <c r="D125" s="209">
        <v>0</v>
      </c>
      <c r="E125" s="209">
        <v>0</v>
      </c>
      <c r="F125" s="209">
        <v>0</v>
      </c>
      <c r="G125" s="209">
        <v>0</v>
      </c>
      <c r="H125" s="118">
        <v>100075</v>
      </c>
    </row>
    <row r="126" spans="1:8" s="174" customFormat="1" ht="4.5" customHeight="1" x14ac:dyDescent="0.25">
      <c r="A126" s="171"/>
      <c r="B126" s="160"/>
      <c r="C126" s="210"/>
      <c r="D126" s="211"/>
      <c r="E126" s="212"/>
      <c r="F126" s="212"/>
      <c r="G126" s="212"/>
      <c r="H126" s="118" t="s">
        <v>332</v>
      </c>
    </row>
    <row r="127" spans="1:8" s="174" customFormat="1" ht="15" x14ac:dyDescent="0.25">
      <c r="A127" s="171" t="s">
        <v>310</v>
      </c>
      <c r="B127" s="160" t="s">
        <v>5</v>
      </c>
      <c r="C127" s="170">
        <v>0</v>
      </c>
      <c r="D127" s="209">
        <v>0</v>
      </c>
      <c r="E127" s="209">
        <v>0</v>
      </c>
      <c r="F127" s="209">
        <v>0</v>
      </c>
      <c r="G127" s="209">
        <v>0</v>
      </c>
      <c r="H127" s="118">
        <v>100076</v>
      </c>
    </row>
    <row r="128" spans="1:8" s="174" customFormat="1" ht="3.75" customHeight="1" x14ac:dyDescent="0.25">
      <c r="A128" s="171"/>
      <c r="B128" s="160"/>
      <c r="C128" s="210"/>
      <c r="D128" s="211"/>
      <c r="E128" s="212"/>
      <c r="F128" s="212"/>
      <c r="G128" s="212"/>
      <c r="H128" s="118" t="s">
        <v>332</v>
      </c>
    </row>
    <row r="129" spans="1:8" s="192" customFormat="1" ht="15.75" x14ac:dyDescent="0.25">
      <c r="A129" s="171" t="s">
        <v>312</v>
      </c>
      <c r="B129" s="160" t="s">
        <v>4</v>
      </c>
      <c r="C129" s="170">
        <v>0</v>
      </c>
      <c r="D129" s="209">
        <v>0</v>
      </c>
      <c r="E129" s="209">
        <v>0</v>
      </c>
      <c r="F129" s="209">
        <v>0</v>
      </c>
      <c r="G129" s="209">
        <v>0</v>
      </c>
      <c r="H129" s="118">
        <v>100077</v>
      </c>
    </row>
    <row r="130" spans="1:8" s="118" customFormat="1" ht="3" customHeight="1" x14ac:dyDescent="0.2">
      <c r="A130" s="119"/>
      <c r="B130" s="120"/>
      <c r="C130" s="130"/>
      <c r="E130" s="121"/>
      <c r="F130" s="121"/>
      <c r="G130" s="121"/>
      <c r="H130" s="118" t="s">
        <v>332</v>
      </c>
    </row>
    <row r="131" spans="1:8" s="185" customFormat="1" ht="15" customHeight="1" x14ac:dyDescent="0.2">
      <c r="A131" s="246" t="s">
        <v>315</v>
      </c>
      <c r="B131" s="196"/>
      <c r="C131" s="197"/>
      <c r="D131" s="198"/>
      <c r="E131" s="199"/>
      <c r="F131" s="199"/>
      <c r="G131" s="199"/>
      <c r="H131" s="185" t="s">
        <v>332</v>
      </c>
    </row>
    <row r="132" spans="1:8" s="185" customFormat="1" ht="15.75" x14ac:dyDescent="0.25">
      <c r="A132" s="246"/>
      <c r="B132" s="200" t="s">
        <v>20</v>
      </c>
      <c r="C132" s="183">
        <f>C123+C125+C127+C129</f>
        <v>0</v>
      </c>
      <c r="D132" s="183">
        <f>D123+D125+D127+D129</f>
        <v>0</v>
      </c>
      <c r="E132" s="183">
        <f>E123+E125+E127+E129</f>
        <v>0</v>
      </c>
      <c r="F132" s="183">
        <f>F123+F125+F127+F129</f>
        <v>0</v>
      </c>
      <c r="G132" s="183">
        <f>G123+G125+G127+G129</f>
        <v>0</v>
      </c>
      <c r="H132" s="185">
        <v>100078</v>
      </c>
    </row>
    <row r="133" spans="1:8" s="185" customFormat="1" ht="7.5" customHeight="1" x14ac:dyDescent="0.2">
      <c r="A133" s="202"/>
      <c r="B133" s="196"/>
      <c r="C133" s="201"/>
      <c r="E133" s="184"/>
      <c r="F133" s="184"/>
      <c r="G133" s="184"/>
      <c r="H133" s="185" t="s">
        <v>332</v>
      </c>
    </row>
    <row r="134" spans="1:8" s="185" customFormat="1" ht="15" customHeight="1" x14ac:dyDescent="0.2">
      <c r="A134" s="247" t="s">
        <v>316</v>
      </c>
      <c r="B134" s="196"/>
      <c r="C134" s="201"/>
      <c r="E134" s="184"/>
      <c r="F134" s="184"/>
      <c r="G134" s="184"/>
      <c r="H134" s="185" t="s">
        <v>332</v>
      </c>
    </row>
    <row r="135" spans="1:8" s="185" customFormat="1" ht="15.75" x14ac:dyDescent="0.25">
      <c r="A135" s="247"/>
      <c r="B135" s="187" t="s">
        <v>20</v>
      </c>
      <c r="C135" s="183">
        <f>C119+C132</f>
        <v>0</v>
      </c>
      <c r="D135" s="183">
        <f>D119+D132</f>
        <v>0</v>
      </c>
      <c r="E135" s="183">
        <f>E119+E132</f>
        <v>0</v>
      </c>
      <c r="F135" s="183">
        <f>F119+F132</f>
        <v>0</v>
      </c>
      <c r="G135" s="183">
        <f>G119+G132</f>
        <v>0</v>
      </c>
      <c r="H135" s="185">
        <v>100079</v>
      </c>
    </row>
    <row r="136" spans="1:8" s="185" customFormat="1" ht="8.4499999999999993" customHeight="1" x14ac:dyDescent="0.2">
      <c r="A136" s="202"/>
      <c r="B136" s="196"/>
      <c r="C136" s="201"/>
      <c r="E136" s="184"/>
      <c r="F136" s="184"/>
      <c r="G136" s="184"/>
      <c r="H136" s="185" t="s">
        <v>332</v>
      </c>
    </row>
    <row r="137" spans="1:8" s="185" customFormat="1" ht="15.75" x14ac:dyDescent="0.25">
      <c r="A137" s="132" t="s">
        <v>317</v>
      </c>
      <c r="B137" s="187" t="s">
        <v>4</v>
      </c>
      <c r="C137" s="213">
        <v>0</v>
      </c>
      <c r="D137" s="214">
        <v>0</v>
      </c>
      <c r="E137" s="214">
        <v>0</v>
      </c>
      <c r="F137" s="214">
        <v>0</v>
      </c>
      <c r="G137" s="214">
        <v>0</v>
      </c>
      <c r="H137" s="185">
        <v>100080</v>
      </c>
    </row>
    <row r="138" spans="1:8" s="185" customFormat="1" ht="3" customHeight="1" x14ac:dyDescent="0.25">
      <c r="A138" s="132"/>
      <c r="B138" s="187"/>
      <c r="C138" s="215"/>
      <c r="D138" s="216"/>
      <c r="E138" s="217"/>
      <c r="F138" s="217"/>
      <c r="G138" s="217"/>
      <c r="H138" s="185" t="s">
        <v>332</v>
      </c>
    </row>
    <row r="139" spans="1:8" s="185" customFormat="1" ht="15.75" x14ac:dyDescent="0.25">
      <c r="A139" s="132" t="s">
        <v>318</v>
      </c>
      <c r="B139" s="187" t="s">
        <v>4</v>
      </c>
      <c r="C139" s="213">
        <v>0</v>
      </c>
      <c r="D139" s="214">
        <v>0</v>
      </c>
      <c r="E139" s="214">
        <v>0</v>
      </c>
      <c r="F139" s="214">
        <v>0</v>
      </c>
      <c r="G139" s="214">
        <v>0</v>
      </c>
      <c r="H139" s="185">
        <v>100081</v>
      </c>
    </row>
    <row r="140" spans="1:8" s="185" customFormat="1" ht="3.75" customHeight="1" x14ac:dyDescent="0.25">
      <c r="A140" s="132"/>
      <c r="B140" s="187"/>
      <c r="C140" s="215"/>
      <c r="D140" s="216"/>
      <c r="E140" s="217"/>
      <c r="F140" s="217"/>
      <c r="G140" s="217"/>
      <c r="H140" s="185" t="s">
        <v>332</v>
      </c>
    </row>
    <row r="141" spans="1:8" s="185" customFormat="1" ht="15.75" x14ac:dyDescent="0.25">
      <c r="A141" s="132" t="s">
        <v>319</v>
      </c>
      <c r="B141" s="187" t="s">
        <v>4</v>
      </c>
      <c r="C141" s="213">
        <v>0</v>
      </c>
      <c r="D141" s="214">
        <v>0</v>
      </c>
      <c r="E141" s="214">
        <v>0</v>
      </c>
      <c r="F141" s="214">
        <v>0</v>
      </c>
      <c r="G141" s="214">
        <v>0</v>
      </c>
      <c r="H141" s="185">
        <v>100082</v>
      </c>
    </row>
    <row r="142" spans="1:8" s="185" customFormat="1" ht="3" customHeight="1" x14ac:dyDescent="0.25">
      <c r="A142" s="132"/>
      <c r="B142" s="187"/>
      <c r="C142" s="215"/>
      <c r="D142" s="216"/>
      <c r="E142" s="217"/>
      <c r="F142" s="217"/>
      <c r="G142" s="217"/>
      <c r="H142" s="185" t="s">
        <v>332</v>
      </c>
    </row>
    <row r="143" spans="1:8" s="185" customFormat="1" ht="15.75" x14ac:dyDescent="0.25">
      <c r="A143" s="132" t="s">
        <v>320</v>
      </c>
      <c r="B143" s="187" t="s">
        <v>4</v>
      </c>
      <c r="C143" s="213">
        <v>0</v>
      </c>
      <c r="D143" s="214">
        <v>0</v>
      </c>
      <c r="E143" s="214">
        <v>0</v>
      </c>
      <c r="F143" s="214">
        <v>0</v>
      </c>
      <c r="G143" s="214">
        <v>0</v>
      </c>
      <c r="H143" s="185">
        <v>100083</v>
      </c>
    </row>
    <row r="144" spans="1:8" s="185" customFormat="1" ht="7.15" customHeight="1" x14ac:dyDescent="0.2">
      <c r="A144" s="202"/>
      <c r="B144" s="196"/>
      <c r="C144" s="197"/>
      <c r="D144" s="198"/>
      <c r="E144" s="199"/>
      <c r="F144" s="199"/>
      <c r="G144" s="199"/>
      <c r="H144" s="185" t="s">
        <v>332</v>
      </c>
    </row>
    <row r="145" spans="1:8" s="185" customFormat="1" ht="31.5" x14ac:dyDescent="0.25">
      <c r="A145" s="227" t="s">
        <v>321</v>
      </c>
      <c r="B145" s="187" t="s">
        <v>20</v>
      </c>
      <c r="C145" s="183">
        <f>C104+C135+C137+C139+C141+C143</f>
        <v>0</v>
      </c>
      <c r="D145" s="183">
        <f>D104+D135+D137+D139+D141+D143</f>
        <v>0</v>
      </c>
      <c r="E145" s="183">
        <f>E104+E135+E137+E139+E141+E143</f>
        <v>0</v>
      </c>
      <c r="F145" s="183">
        <f>F104+F135+F137+F139+F141+F143</f>
        <v>0</v>
      </c>
      <c r="G145" s="183">
        <f>G104+G135+G137+G139+G141+G143</f>
        <v>0</v>
      </c>
      <c r="H145" s="185">
        <v>100084</v>
      </c>
    </row>
  </sheetData>
  <sheetProtection algorithmName="SHA-512" hashValue="AQd6rMITLlmlw5Lp8r3NqSNd4M57Wnk88XohqHNjKYwu7byI1DldIL3TK216S+jk7GPUNxuSeXgL0Vbq5EoUJg==" saltValue="Ab5yBJnO8bTtG51yfoM1tA==" spinCount="100000" sheet="1" selectLockedCells="1"/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106"/>
  <sheetViews>
    <sheetView topLeftCell="A12" workbookViewId="0">
      <selection activeCell="C12" sqref="C12"/>
    </sheetView>
  </sheetViews>
  <sheetFormatPr baseColWidth="10" defaultColWidth="11.42578125" defaultRowHeight="12.75" x14ac:dyDescent="0.2"/>
  <cols>
    <col min="1" max="1" width="95.28515625" style="60" customWidth="1"/>
    <col min="2" max="2" width="4.5703125" style="61" customWidth="1"/>
    <col min="3" max="3" width="15.7109375" style="71" customWidth="1"/>
    <col min="4" max="7" width="15.7109375" style="60" customWidth="1"/>
    <col min="8" max="8" width="7.7109375" style="60" hidden="1" customWidth="1"/>
    <col min="9" max="9" width="7.7109375" style="60" customWidth="1"/>
    <col min="10" max="16384" width="11.42578125" style="60"/>
  </cols>
  <sheetData>
    <row r="1" spans="1:8" s="74" customFormat="1" x14ac:dyDescent="0.2">
      <c r="B1" s="75"/>
      <c r="C1" s="76"/>
    </row>
    <row r="2" spans="1:8" s="77" customFormat="1" ht="16.5" thickBot="1" x14ac:dyDescent="0.3">
      <c r="A2" s="77" t="str">
        <f>IF('DATOS EMPRESA'!C4&lt;&gt;"",'DATOS EMPRESA'!C4,"")</f>
        <v>ABEREKIN, S.A.</v>
      </c>
      <c r="B2" s="75"/>
      <c r="C2" s="78"/>
      <c r="H2" s="74"/>
    </row>
    <row r="3" spans="1:8" s="74" customFormat="1" x14ac:dyDescent="0.2">
      <c r="B3" s="235"/>
      <c r="C3" s="222" t="s">
        <v>345</v>
      </c>
      <c r="D3" s="248" t="s">
        <v>0</v>
      </c>
      <c r="E3" s="249"/>
      <c r="F3" s="249"/>
      <c r="G3" s="250"/>
    </row>
    <row r="4" spans="1:8" s="79" customFormat="1" ht="18.75" thickBot="1" x14ac:dyDescent="0.3">
      <c r="A4" s="79" t="s">
        <v>37</v>
      </c>
      <c r="B4" s="235"/>
      <c r="C4" s="241">
        <v>2022</v>
      </c>
      <c r="D4" s="221">
        <v>2023</v>
      </c>
      <c r="E4" s="223">
        <v>2024</v>
      </c>
      <c r="F4" s="242">
        <v>2025</v>
      </c>
      <c r="G4" s="224">
        <v>2026</v>
      </c>
      <c r="H4" s="74"/>
    </row>
    <row r="5" spans="1:8" s="79" customFormat="1" ht="18" x14ac:dyDescent="0.25">
      <c r="B5" s="75"/>
      <c r="C5" s="80"/>
      <c r="D5" s="80"/>
      <c r="E5" s="80"/>
      <c r="H5" s="74"/>
    </row>
    <row r="6" spans="1:8" s="77" customFormat="1" ht="15.75" x14ac:dyDescent="0.25">
      <c r="A6" s="77" t="s">
        <v>38</v>
      </c>
      <c r="B6" s="75"/>
      <c r="H6" s="74"/>
    </row>
    <row r="7" spans="1:8" s="62" customFormat="1" x14ac:dyDescent="0.2">
      <c r="B7" s="59"/>
      <c r="C7" s="63"/>
      <c r="H7" s="60"/>
    </row>
    <row r="8" spans="1:8" s="81" customFormat="1" x14ac:dyDescent="0.2">
      <c r="A8" s="81" t="s">
        <v>222</v>
      </c>
      <c r="B8" s="82"/>
      <c r="C8" s="83">
        <f>EXPLOTACIÓN!C94</f>
        <v>0</v>
      </c>
      <c r="D8" s="83">
        <f>EXPLOTACIÓN!D94</f>
        <v>0</v>
      </c>
      <c r="E8" s="83">
        <f>EXPLOTACIÓN!E94</f>
        <v>0</v>
      </c>
      <c r="F8" s="83">
        <f>EXPLOTACIÓN!F94</f>
        <v>0</v>
      </c>
      <c r="G8" s="83">
        <f>EXPLOTACIÓN!G94</f>
        <v>0</v>
      </c>
      <c r="H8" s="84">
        <v>400000</v>
      </c>
    </row>
    <row r="9" spans="1:8" s="81" customFormat="1" ht="6" customHeight="1" x14ac:dyDescent="0.2">
      <c r="B9" s="82"/>
      <c r="C9" s="85"/>
      <c r="D9" s="85"/>
      <c r="E9" s="85"/>
      <c r="F9" s="85"/>
      <c r="G9" s="85"/>
      <c r="H9" s="84" t="s">
        <v>332</v>
      </c>
    </row>
    <row r="10" spans="1:8" s="81" customFormat="1" x14ac:dyDescent="0.2">
      <c r="A10" s="81" t="s">
        <v>39</v>
      </c>
      <c r="B10" s="82"/>
      <c r="C10" s="83">
        <f>C11+C12+C13+C14+C15+C16+C17+C18+C19+C20+C21</f>
        <v>0</v>
      </c>
      <c r="D10" s="83">
        <f>D11+D12+D13+D14+D15+D16+D17+D18+D19+D20+D21</f>
        <v>0</v>
      </c>
      <c r="E10" s="83">
        <f>E11+E12+E13+E14+E15+E16+E17+E18+E19+E20+E21</f>
        <v>0</v>
      </c>
      <c r="F10" s="83">
        <f>F11+F12+F13+F14+F15+F16+F17+F18+F19+F20+F21</f>
        <v>0</v>
      </c>
      <c r="G10" s="83">
        <f>G11+G12+G13+G14+G15+G16+G17+G18+G19+G20+G21</f>
        <v>0</v>
      </c>
      <c r="H10" s="84">
        <v>400001</v>
      </c>
    </row>
    <row r="11" spans="1:8" s="89" customFormat="1" x14ac:dyDescent="0.2">
      <c r="A11" s="86" t="s">
        <v>40</v>
      </c>
      <c r="B11" s="87" t="s">
        <v>41</v>
      </c>
      <c r="C11" s="88">
        <f>EXPLOTACIÓN!C49*(-1)</f>
        <v>0</v>
      </c>
      <c r="D11" s="88">
        <f>EXPLOTACIÓN!D49*(-1)</f>
        <v>0</v>
      </c>
      <c r="E11" s="88">
        <f>EXPLOTACIÓN!E49*(-1)</f>
        <v>0</v>
      </c>
      <c r="F11" s="88">
        <f>EXPLOTACIÓN!F49*(-1)</f>
        <v>0</v>
      </c>
      <c r="G11" s="88">
        <f>EXPLOTACIÓN!G49*(-1)</f>
        <v>0</v>
      </c>
      <c r="H11" s="89">
        <v>400002</v>
      </c>
    </row>
    <row r="12" spans="1:8" s="86" customFormat="1" x14ac:dyDescent="0.2">
      <c r="A12" s="86" t="s">
        <v>42</v>
      </c>
      <c r="B12" s="87" t="s">
        <v>43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89">
        <v>400003</v>
      </c>
    </row>
    <row r="13" spans="1:8" s="86" customFormat="1" x14ac:dyDescent="0.2">
      <c r="A13" s="86" t="s">
        <v>44</v>
      </c>
      <c r="B13" s="87" t="s">
        <v>43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89">
        <v>400004</v>
      </c>
    </row>
    <row r="14" spans="1:8" s="86" customFormat="1" x14ac:dyDescent="0.2">
      <c r="A14" s="86" t="s">
        <v>45</v>
      </c>
      <c r="B14" s="87" t="s">
        <v>46</v>
      </c>
      <c r="C14" s="88">
        <f>EXPLOTACIÓN!C51*(-1)+EXPLOTACIÓN!C88*(-1)</f>
        <v>0</v>
      </c>
      <c r="D14" s="88">
        <f>EXPLOTACIÓN!D51*(-1)+EXPLOTACIÓN!D88*(-1)</f>
        <v>0</v>
      </c>
      <c r="E14" s="88">
        <f>EXPLOTACIÓN!E51*(-1)+EXPLOTACIÓN!E88*(-1)</f>
        <v>0</v>
      </c>
      <c r="F14" s="88">
        <f>EXPLOTACIÓN!F51*(-1)+EXPLOTACIÓN!F88*(-1)</f>
        <v>0</v>
      </c>
      <c r="G14" s="88">
        <f>EXPLOTACIÓN!G51*(-1)+EXPLOTACIÓN!G88*(-1)</f>
        <v>0</v>
      </c>
      <c r="H14" s="89">
        <v>400005</v>
      </c>
    </row>
    <row r="15" spans="1:8" s="86" customFormat="1" x14ac:dyDescent="0.2">
      <c r="A15" s="86" t="s">
        <v>47</v>
      </c>
      <c r="B15" s="87" t="s">
        <v>43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89">
        <v>400006</v>
      </c>
    </row>
    <row r="16" spans="1:8" s="86" customFormat="1" x14ac:dyDescent="0.2">
      <c r="A16" s="86" t="s">
        <v>48</v>
      </c>
      <c r="B16" s="87" t="s">
        <v>43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89">
        <v>400007</v>
      </c>
    </row>
    <row r="17" spans="1:8" s="86" customFormat="1" x14ac:dyDescent="0.2">
      <c r="A17" s="86" t="s">
        <v>49</v>
      </c>
      <c r="B17" s="87" t="s">
        <v>46</v>
      </c>
      <c r="C17" s="88">
        <f>EXPLOTACIÓN!C65*(-1)</f>
        <v>0</v>
      </c>
      <c r="D17" s="88">
        <f>EXPLOTACIÓN!D65*(-1)</f>
        <v>0</v>
      </c>
      <c r="E17" s="88">
        <f>EXPLOTACIÓN!E65*(-1)</f>
        <v>0</v>
      </c>
      <c r="F17" s="88">
        <f>EXPLOTACIÓN!F65*(-1)</f>
        <v>0</v>
      </c>
      <c r="G17" s="88">
        <f>EXPLOTACIÓN!G65*(-1)</f>
        <v>0</v>
      </c>
      <c r="H17" s="89">
        <v>400008</v>
      </c>
    </row>
    <row r="18" spans="1:8" s="86" customFormat="1" x14ac:dyDescent="0.2">
      <c r="A18" s="86" t="s">
        <v>50</v>
      </c>
      <c r="B18" s="87" t="s">
        <v>41</v>
      </c>
      <c r="C18" s="88">
        <f>EXPLOTACIÓN!C73*(-1)</f>
        <v>0</v>
      </c>
      <c r="D18" s="88">
        <f>EXPLOTACIÓN!D73*(-1)</f>
        <v>0</v>
      </c>
      <c r="E18" s="88">
        <f>EXPLOTACIÓN!E73*(-1)</f>
        <v>0</v>
      </c>
      <c r="F18" s="88">
        <f>EXPLOTACIÓN!F73*(-1)</f>
        <v>0</v>
      </c>
      <c r="G18" s="88">
        <f>EXPLOTACIÓN!G73*(-1)</f>
        <v>0</v>
      </c>
      <c r="H18" s="89">
        <v>400009</v>
      </c>
    </row>
    <row r="19" spans="1:8" s="86" customFormat="1" x14ac:dyDescent="0.2">
      <c r="A19" s="86" t="s">
        <v>51</v>
      </c>
      <c r="B19" s="87" t="s">
        <v>43</v>
      </c>
      <c r="C19" s="88">
        <f>EXPLOTACIÓN!C82*(-1)</f>
        <v>0</v>
      </c>
      <c r="D19" s="88">
        <f>EXPLOTACIÓN!D82*(-1)</f>
        <v>0</v>
      </c>
      <c r="E19" s="88">
        <f>EXPLOTACIÓN!E82*(-1)</f>
        <v>0</v>
      </c>
      <c r="F19" s="88">
        <f>EXPLOTACIÓN!F82*(-1)</f>
        <v>0</v>
      </c>
      <c r="G19" s="88">
        <f>EXPLOTACIÓN!G82*(-1)</f>
        <v>0</v>
      </c>
      <c r="H19" s="89">
        <v>400010</v>
      </c>
    </row>
    <row r="20" spans="1:8" s="86" customFormat="1" x14ac:dyDescent="0.2">
      <c r="A20" s="86" t="s">
        <v>52</v>
      </c>
      <c r="B20" s="87" t="s">
        <v>43</v>
      </c>
      <c r="C20" s="88">
        <f>EXPLOTACIÓN!C78*(-1)</f>
        <v>0</v>
      </c>
      <c r="D20" s="88">
        <f>EXPLOTACIÓN!D78*(-1)</f>
        <v>0</v>
      </c>
      <c r="E20" s="88">
        <f>EXPLOTACIÓN!E78*(-1)</f>
        <v>0</v>
      </c>
      <c r="F20" s="88">
        <f>EXPLOTACIÓN!F78*(-1)</f>
        <v>0</v>
      </c>
      <c r="G20" s="88">
        <f>EXPLOTACIÓN!G78*(-1)</f>
        <v>0</v>
      </c>
      <c r="H20" s="89">
        <v>400011</v>
      </c>
    </row>
    <row r="21" spans="1:8" s="86" customFormat="1" x14ac:dyDescent="0.2">
      <c r="A21" s="86" t="s">
        <v>53</v>
      </c>
      <c r="B21" s="87" t="s">
        <v>43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89">
        <v>400012</v>
      </c>
    </row>
    <row r="22" spans="1:8" s="65" customFormat="1" ht="4.5" customHeight="1" x14ac:dyDescent="0.2">
      <c r="A22" s="60"/>
      <c r="B22" s="61"/>
      <c r="C22" s="66"/>
      <c r="D22" s="66"/>
      <c r="E22" s="66"/>
      <c r="F22" s="66"/>
      <c r="G22" s="66"/>
      <c r="H22" s="60" t="s">
        <v>332</v>
      </c>
    </row>
    <row r="23" spans="1:8" s="84" customFormat="1" x14ac:dyDescent="0.2">
      <c r="A23" s="81" t="s">
        <v>54</v>
      </c>
      <c r="B23" s="82"/>
      <c r="C23" s="83">
        <f>C24+C25+C26+C27+C28+C29</f>
        <v>0</v>
      </c>
      <c r="D23" s="83">
        <f>D24+D25+D26+D27+D28+D29</f>
        <v>0</v>
      </c>
      <c r="E23" s="83">
        <f>E24+E25+E26+E27+E28+E29</f>
        <v>0</v>
      </c>
      <c r="F23" s="83">
        <f>F24+F25+F26+F27+F28+F29</f>
        <v>0</v>
      </c>
      <c r="G23" s="83">
        <f>G24+G25+G26+G27+G28+G29</f>
        <v>0</v>
      </c>
      <c r="H23" s="84">
        <v>400013</v>
      </c>
    </row>
    <row r="24" spans="1:8" s="81" customFormat="1" x14ac:dyDescent="0.2">
      <c r="A24" s="86" t="s">
        <v>55</v>
      </c>
      <c r="B24" s="87" t="s">
        <v>43</v>
      </c>
      <c r="C24" s="90">
        <v>0</v>
      </c>
      <c r="D24" s="88">
        <f>ACTIVO!C54-ACTIVO!D54</f>
        <v>0</v>
      </c>
      <c r="E24" s="88">
        <f>ACTIVO!D54-ACTIVO!E54</f>
        <v>0</v>
      </c>
      <c r="F24" s="88">
        <f>ACTIVO!E54-ACTIVO!F54</f>
        <v>0</v>
      </c>
      <c r="G24" s="88">
        <f>ACTIVO!F54-ACTIVO!G54</f>
        <v>0</v>
      </c>
      <c r="H24" s="84">
        <v>400014</v>
      </c>
    </row>
    <row r="25" spans="1:8" s="89" customFormat="1" x14ac:dyDescent="0.2">
      <c r="A25" s="86" t="s">
        <v>56</v>
      </c>
      <c r="B25" s="87" t="s">
        <v>43</v>
      </c>
      <c r="C25" s="90">
        <v>0</v>
      </c>
      <c r="D25" s="88">
        <f>ACTIVO!C67+ACTIVO!C62-ACTIVO!D67-ACTIVO!D62</f>
        <v>0</v>
      </c>
      <c r="E25" s="88">
        <f>ACTIVO!D67+ACTIVO!D62-ACTIVO!E67-ACTIVO!E62</f>
        <v>0</v>
      </c>
      <c r="F25" s="88">
        <f>ACTIVO!E67+ACTIVO!E62-ACTIVO!F67-ACTIVO!F62</f>
        <v>0</v>
      </c>
      <c r="G25" s="88">
        <f>ACTIVO!F67+ACTIVO!F62-ACTIVO!G67-ACTIVO!G62</f>
        <v>0</v>
      </c>
      <c r="H25" s="89">
        <v>400015</v>
      </c>
    </row>
    <row r="26" spans="1:8" s="86" customFormat="1" x14ac:dyDescent="0.2">
      <c r="A26" s="86" t="s">
        <v>57</v>
      </c>
      <c r="B26" s="87" t="s">
        <v>43</v>
      </c>
      <c r="C26" s="90">
        <v>0</v>
      </c>
      <c r="D26" s="88">
        <f>(ACTIVO!C76+ACTIVO!C83+ACTIVO!C90)-(ACTIVO!D76+ACTIVO!D83+ACTIVO!D90)</f>
        <v>0</v>
      </c>
      <c r="E26" s="88">
        <f>(ACTIVO!D76+ACTIVO!D83+ACTIVO!D90)-(ACTIVO!E76+ACTIVO!E83+ACTIVO!E90)</f>
        <v>0</v>
      </c>
      <c r="F26" s="88">
        <f>(ACTIVO!E76+ACTIVO!E83+ACTIVO!E90)-(ACTIVO!F76+ACTIVO!F83+ACTIVO!F90)</f>
        <v>0</v>
      </c>
      <c r="G26" s="88">
        <f>(ACTIVO!F76+ACTIVO!F83+ACTIVO!F90)-(ACTIVO!G76+ACTIVO!G83+ACTIVO!G90)</f>
        <v>0</v>
      </c>
      <c r="H26" s="89">
        <v>400016</v>
      </c>
    </row>
    <row r="27" spans="1:8" s="86" customFormat="1" x14ac:dyDescent="0.2">
      <c r="A27" s="86" t="s">
        <v>58</v>
      </c>
      <c r="B27" s="87" t="s">
        <v>43</v>
      </c>
      <c r="C27" s="90">
        <v>0</v>
      </c>
      <c r="D27" s="88">
        <f>'PATRIMONIO NETO Y PASIVO'!D76+'PATRIMONIO NETO Y PASIVO'!D74-'PATRIMONIO NETO Y PASIVO'!C76-'PATRIMONIO NETO Y PASIVO'!C74</f>
        <v>0</v>
      </c>
      <c r="E27" s="88">
        <f>'PATRIMONIO NETO Y PASIVO'!E76+'PATRIMONIO NETO Y PASIVO'!E74-'PATRIMONIO NETO Y PASIVO'!D76-'PATRIMONIO NETO Y PASIVO'!D74</f>
        <v>0</v>
      </c>
      <c r="F27" s="88">
        <f>'PATRIMONIO NETO Y PASIVO'!F76+'PATRIMONIO NETO Y PASIVO'!F74-'PATRIMONIO NETO Y PASIVO'!E76-'PATRIMONIO NETO Y PASIVO'!E74</f>
        <v>0</v>
      </c>
      <c r="G27" s="88">
        <f>'PATRIMONIO NETO Y PASIVO'!G76+'PATRIMONIO NETO Y PASIVO'!G74-'PATRIMONIO NETO Y PASIVO'!F76-'PATRIMONIO NETO Y PASIVO'!F74</f>
        <v>0</v>
      </c>
      <c r="H27" s="89">
        <v>400017</v>
      </c>
    </row>
    <row r="28" spans="1:8" s="86" customFormat="1" x14ac:dyDescent="0.2">
      <c r="A28" s="86" t="s">
        <v>59</v>
      </c>
      <c r="B28" s="87" t="s">
        <v>43</v>
      </c>
      <c r="C28" s="90">
        <v>0</v>
      </c>
      <c r="D28" s="88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0</v>
      </c>
      <c r="E28" s="88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0</v>
      </c>
      <c r="F28" s="88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0</v>
      </c>
      <c r="G28" s="88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0</v>
      </c>
      <c r="H28" s="89">
        <v>400018</v>
      </c>
    </row>
    <row r="29" spans="1:8" s="86" customFormat="1" x14ac:dyDescent="0.2">
      <c r="A29" s="86" t="s">
        <v>60</v>
      </c>
      <c r="B29" s="87" t="s">
        <v>43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89">
        <v>400019</v>
      </c>
    </row>
    <row r="30" spans="1:8" s="65" customFormat="1" ht="5.25" customHeight="1" x14ac:dyDescent="0.2">
      <c r="A30" s="60"/>
      <c r="B30" s="61"/>
      <c r="C30" s="66"/>
      <c r="D30" s="66"/>
      <c r="E30" s="66"/>
      <c r="F30" s="66"/>
      <c r="G30" s="66"/>
      <c r="H30" s="60" t="s">
        <v>332</v>
      </c>
    </row>
    <row r="31" spans="1:8" s="86" customFormat="1" x14ac:dyDescent="0.2">
      <c r="A31" s="81" t="s">
        <v>61</v>
      </c>
      <c r="B31" s="82"/>
      <c r="C31" s="83">
        <f>C32+C33+C34+C35+C36</f>
        <v>0</v>
      </c>
      <c r="D31" s="83">
        <f>D32+D33+D34+D35+D36</f>
        <v>0</v>
      </c>
      <c r="E31" s="83">
        <f>E32+E33+E34+E35+E36</f>
        <v>0</v>
      </c>
      <c r="F31" s="83">
        <f>F32+F33+F34+F35+F36</f>
        <v>0</v>
      </c>
      <c r="G31" s="83">
        <f>G32+G33+G34+G35+G36</f>
        <v>0</v>
      </c>
      <c r="H31" s="89">
        <v>400020</v>
      </c>
    </row>
    <row r="32" spans="1:8" s="89" customFormat="1" x14ac:dyDescent="0.2">
      <c r="A32" s="86" t="s">
        <v>62</v>
      </c>
      <c r="B32" s="87" t="s">
        <v>46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89">
        <v>400021</v>
      </c>
    </row>
    <row r="33" spans="1:8" s="81" customFormat="1" x14ac:dyDescent="0.2">
      <c r="A33" s="86" t="s">
        <v>63</v>
      </c>
      <c r="B33" s="87" t="s">
        <v>41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84">
        <v>400022</v>
      </c>
    </row>
    <row r="34" spans="1:8" s="89" customFormat="1" x14ac:dyDescent="0.2">
      <c r="A34" s="86" t="s">
        <v>64</v>
      </c>
      <c r="B34" s="87" t="s">
        <v>41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89">
        <v>400023</v>
      </c>
    </row>
    <row r="35" spans="1:8" s="86" customFormat="1" x14ac:dyDescent="0.2">
      <c r="A35" s="86" t="s">
        <v>65</v>
      </c>
      <c r="B35" s="87" t="s">
        <v>66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89">
        <v>400024</v>
      </c>
    </row>
    <row r="36" spans="1:8" s="86" customFormat="1" x14ac:dyDescent="0.2">
      <c r="A36" s="86" t="s">
        <v>67</v>
      </c>
      <c r="B36" s="87" t="s">
        <v>66</v>
      </c>
      <c r="C36" s="90">
        <v>0</v>
      </c>
      <c r="D36" s="90">
        <v>0</v>
      </c>
      <c r="E36" s="90">
        <v>0</v>
      </c>
      <c r="F36" s="90">
        <v>0</v>
      </c>
      <c r="G36" s="90">
        <v>0</v>
      </c>
      <c r="H36" s="89">
        <v>400025</v>
      </c>
    </row>
    <row r="37" spans="1:8" s="86" customFormat="1" ht="5.25" customHeight="1" thickBot="1" x14ac:dyDescent="0.25">
      <c r="A37" s="89"/>
      <c r="B37" s="87"/>
      <c r="C37" s="91"/>
      <c r="D37" s="91"/>
      <c r="E37" s="91"/>
      <c r="F37" s="91"/>
      <c r="G37" s="91"/>
      <c r="H37" s="89" t="s">
        <v>332</v>
      </c>
    </row>
    <row r="38" spans="1:8" s="86" customFormat="1" ht="13.5" thickBot="1" x14ac:dyDescent="0.25">
      <c r="A38" s="92" t="s">
        <v>68</v>
      </c>
      <c r="B38" s="93"/>
      <c r="C38" s="94">
        <f>C8+C10+C23+C31</f>
        <v>0</v>
      </c>
      <c r="D38" s="94">
        <f>D8+D10+D23+D31</f>
        <v>0</v>
      </c>
      <c r="E38" s="95">
        <f>E8+E10+E23+E31</f>
        <v>0</v>
      </c>
      <c r="F38" s="95">
        <f>F8+F10+F23+F31</f>
        <v>0</v>
      </c>
      <c r="G38" s="95">
        <f>G8+G10+G23+G31</f>
        <v>0</v>
      </c>
      <c r="H38" s="89">
        <v>400026</v>
      </c>
    </row>
    <row r="39" spans="1:8" s="65" customFormat="1" x14ac:dyDescent="0.2">
      <c r="A39" s="60"/>
      <c r="B39" s="61"/>
      <c r="C39" s="66"/>
      <c r="D39" s="66"/>
      <c r="E39" s="66"/>
      <c r="F39" s="66"/>
      <c r="G39" s="66"/>
      <c r="H39" s="60" t="s">
        <v>332</v>
      </c>
    </row>
    <row r="40" spans="1:8" s="81" customFormat="1" ht="15.75" x14ac:dyDescent="0.25">
      <c r="A40" s="96" t="s">
        <v>69</v>
      </c>
      <c r="B40" s="82"/>
      <c r="C40" s="97"/>
      <c r="D40" s="97"/>
      <c r="E40" s="97"/>
      <c r="F40" s="97"/>
      <c r="G40" s="97"/>
      <c r="H40" s="84" t="s">
        <v>332</v>
      </c>
    </row>
    <row r="41" spans="1:8" s="84" customFormat="1" x14ac:dyDescent="0.2">
      <c r="A41" s="81"/>
      <c r="B41" s="82"/>
      <c r="C41" s="85"/>
      <c r="D41" s="85"/>
      <c r="E41" s="85"/>
      <c r="F41" s="85"/>
      <c r="G41" s="85"/>
      <c r="H41" s="84" t="s">
        <v>332</v>
      </c>
    </row>
    <row r="42" spans="1:8" s="84" customFormat="1" x14ac:dyDescent="0.2">
      <c r="A42" s="81" t="s">
        <v>70</v>
      </c>
      <c r="B42" s="82" t="s">
        <v>46</v>
      </c>
      <c r="C42" s="83">
        <f>C43+C44+C45+C46+C47+C48+C49+C50</f>
        <v>0</v>
      </c>
      <c r="D42" s="83">
        <f>D43+D44+D45+D46+D47+D48+D49+D50</f>
        <v>0</v>
      </c>
      <c r="E42" s="83">
        <f>E43+E44+E45+E46+E47+E48+E49+E50</f>
        <v>0</v>
      </c>
      <c r="F42" s="83">
        <f>F43+F44+F45+F46+F47+F48+F49+F50</f>
        <v>0</v>
      </c>
      <c r="G42" s="83">
        <f>G43+G44+G45+G46+G47+G48+G49+G50</f>
        <v>0</v>
      </c>
      <c r="H42" s="84">
        <v>400027</v>
      </c>
    </row>
    <row r="43" spans="1:8" s="96" customFormat="1" ht="12.75" customHeight="1" x14ac:dyDescent="0.25">
      <c r="A43" s="86" t="s">
        <v>223</v>
      </c>
      <c r="B43" s="82"/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8">
        <v>400028</v>
      </c>
    </row>
    <row r="44" spans="1:8" s="81" customFormat="1" x14ac:dyDescent="0.2">
      <c r="A44" s="86" t="s">
        <v>71</v>
      </c>
      <c r="B44" s="82"/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84">
        <v>400029</v>
      </c>
    </row>
    <row r="45" spans="1:8" s="81" customFormat="1" x14ac:dyDescent="0.2">
      <c r="A45" s="86" t="s">
        <v>72</v>
      </c>
      <c r="B45" s="82"/>
      <c r="C45" s="90">
        <v>0</v>
      </c>
      <c r="D45" s="90">
        <v>0</v>
      </c>
      <c r="E45" s="90">
        <v>0</v>
      </c>
      <c r="F45" s="90">
        <v>0</v>
      </c>
      <c r="G45" s="90">
        <v>0</v>
      </c>
      <c r="H45" s="84">
        <v>400030</v>
      </c>
    </row>
    <row r="46" spans="1:8" s="89" customFormat="1" x14ac:dyDescent="0.2">
      <c r="A46" s="86" t="s">
        <v>227</v>
      </c>
      <c r="B46" s="87"/>
      <c r="C46" s="90">
        <v>0</v>
      </c>
      <c r="D46" s="90">
        <v>0</v>
      </c>
      <c r="E46" s="90">
        <v>0</v>
      </c>
      <c r="F46" s="90">
        <v>0</v>
      </c>
      <c r="G46" s="90">
        <v>0</v>
      </c>
      <c r="H46" s="89">
        <v>400031</v>
      </c>
    </row>
    <row r="47" spans="1:8" s="86" customFormat="1" x14ac:dyDescent="0.2">
      <c r="A47" s="86" t="s">
        <v>226</v>
      </c>
      <c r="B47" s="87"/>
      <c r="C47" s="90">
        <v>0</v>
      </c>
      <c r="D47" s="90">
        <v>0</v>
      </c>
      <c r="E47" s="90">
        <v>0</v>
      </c>
      <c r="F47" s="90">
        <v>0</v>
      </c>
      <c r="G47" s="90">
        <v>0</v>
      </c>
      <c r="H47" s="89">
        <v>400032</v>
      </c>
    </row>
    <row r="48" spans="1:8" s="86" customFormat="1" x14ac:dyDescent="0.2">
      <c r="A48" s="86" t="s">
        <v>225</v>
      </c>
      <c r="B48" s="87"/>
      <c r="C48" s="90">
        <v>0</v>
      </c>
      <c r="D48" s="90">
        <v>0</v>
      </c>
      <c r="E48" s="90">
        <v>0</v>
      </c>
      <c r="F48" s="90">
        <v>0</v>
      </c>
      <c r="G48" s="90">
        <v>0</v>
      </c>
      <c r="H48" s="89">
        <v>400033</v>
      </c>
    </row>
    <row r="49" spans="1:8" s="86" customFormat="1" x14ac:dyDescent="0.2">
      <c r="A49" s="86" t="s">
        <v>325</v>
      </c>
      <c r="B49" s="87"/>
      <c r="C49" s="90">
        <v>0</v>
      </c>
      <c r="D49" s="90">
        <v>0</v>
      </c>
      <c r="E49" s="90">
        <v>0</v>
      </c>
      <c r="F49" s="90">
        <v>0</v>
      </c>
      <c r="G49" s="90">
        <v>0</v>
      </c>
      <c r="H49" s="89">
        <v>400034</v>
      </c>
    </row>
    <row r="50" spans="1:8" s="86" customFormat="1" x14ac:dyDescent="0.2">
      <c r="A50" s="86" t="s">
        <v>224</v>
      </c>
      <c r="B50" s="87"/>
      <c r="C50" s="90">
        <v>0</v>
      </c>
      <c r="D50" s="90">
        <v>0</v>
      </c>
      <c r="E50" s="90">
        <v>0</v>
      </c>
      <c r="F50" s="90">
        <v>0</v>
      </c>
      <c r="G50" s="90">
        <v>0</v>
      </c>
      <c r="H50" s="89">
        <v>400035</v>
      </c>
    </row>
    <row r="51" spans="1:8" s="86" customFormat="1" ht="6" customHeight="1" x14ac:dyDescent="0.2">
      <c r="A51" s="89"/>
      <c r="B51" s="87"/>
      <c r="C51" s="91"/>
      <c r="D51" s="91"/>
      <c r="E51" s="91"/>
      <c r="F51" s="91"/>
      <c r="G51" s="91"/>
      <c r="H51" s="89" t="s">
        <v>332</v>
      </c>
    </row>
    <row r="52" spans="1:8" s="86" customFormat="1" x14ac:dyDescent="0.2">
      <c r="A52" s="81" t="s">
        <v>73</v>
      </c>
      <c r="B52" s="82" t="s">
        <v>41</v>
      </c>
      <c r="C52" s="83">
        <f>C53+C54+C55+C56+C57+C58+C59+C60</f>
        <v>0</v>
      </c>
      <c r="D52" s="83">
        <f>D53+D54+D55+D56+D57+D58+D59+D60</f>
        <v>0</v>
      </c>
      <c r="E52" s="83">
        <f>E53+E54+E55+E56+E57+E58+E59+E60</f>
        <v>0</v>
      </c>
      <c r="F52" s="83">
        <f>F53+F54+F55+F56+F57+F58+F59+F60</f>
        <v>0</v>
      </c>
      <c r="G52" s="83">
        <f>G53+G54+G55+G56+G57+G58+G59+G60</f>
        <v>0</v>
      </c>
      <c r="H52" s="89">
        <v>400036</v>
      </c>
    </row>
    <row r="53" spans="1:8" s="86" customFormat="1" x14ac:dyDescent="0.2">
      <c r="A53" s="86" t="s">
        <v>223</v>
      </c>
      <c r="B53" s="87"/>
      <c r="C53" s="90">
        <v>0</v>
      </c>
      <c r="D53" s="90">
        <v>0</v>
      </c>
      <c r="E53" s="90">
        <v>0</v>
      </c>
      <c r="F53" s="90">
        <v>0</v>
      </c>
      <c r="G53" s="90">
        <v>0</v>
      </c>
      <c r="H53" s="89">
        <v>400037</v>
      </c>
    </row>
    <row r="54" spans="1:8" s="86" customFormat="1" x14ac:dyDescent="0.2">
      <c r="A54" s="86" t="s">
        <v>71</v>
      </c>
      <c r="B54" s="87"/>
      <c r="C54" s="90">
        <v>0</v>
      </c>
      <c r="D54" s="90">
        <v>0</v>
      </c>
      <c r="E54" s="90">
        <v>0</v>
      </c>
      <c r="F54" s="90">
        <v>0</v>
      </c>
      <c r="G54" s="90">
        <v>0</v>
      </c>
      <c r="H54" s="89">
        <v>400038</v>
      </c>
    </row>
    <row r="55" spans="1:8" s="89" customFormat="1" x14ac:dyDescent="0.2">
      <c r="A55" s="86" t="s">
        <v>72</v>
      </c>
      <c r="B55" s="87"/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89">
        <v>400039</v>
      </c>
    </row>
    <row r="56" spans="1:8" s="81" customFormat="1" x14ac:dyDescent="0.2">
      <c r="A56" s="86" t="s">
        <v>227</v>
      </c>
      <c r="B56" s="82"/>
      <c r="C56" s="90">
        <v>0</v>
      </c>
      <c r="D56" s="90">
        <v>0</v>
      </c>
      <c r="E56" s="90">
        <v>0</v>
      </c>
      <c r="F56" s="90">
        <v>0</v>
      </c>
      <c r="G56" s="90">
        <v>0</v>
      </c>
      <c r="H56" s="84">
        <v>400040</v>
      </c>
    </row>
    <row r="57" spans="1:8" s="89" customFormat="1" x14ac:dyDescent="0.2">
      <c r="A57" s="86" t="s">
        <v>226</v>
      </c>
      <c r="B57" s="87"/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89">
        <v>400041</v>
      </c>
    </row>
    <row r="58" spans="1:8" s="86" customFormat="1" x14ac:dyDescent="0.2">
      <c r="A58" s="86" t="s">
        <v>225</v>
      </c>
      <c r="B58" s="87"/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89">
        <v>400042</v>
      </c>
    </row>
    <row r="59" spans="1:8" s="86" customFormat="1" x14ac:dyDescent="0.2">
      <c r="A59" s="86" t="s">
        <v>325</v>
      </c>
      <c r="B59" s="87"/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89">
        <v>400043</v>
      </c>
    </row>
    <row r="60" spans="1:8" s="86" customFormat="1" x14ac:dyDescent="0.2">
      <c r="A60" s="86" t="s">
        <v>224</v>
      </c>
      <c r="B60" s="87"/>
      <c r="C60" s="90">
        <v>0</v>
      </c>
      <c r="D60" s="90">
        <v>0</v>
      </c>
      <c r="E60" s="90">
        <v>0</v>
      </c>
      <c r="F60" s="90">
        <v>0</v>
      </c>
      <c r="G60" s="90">
        <v>0</v>
      </c>
      <c r="H60" s="89">
        <v>400044</v>
      </c>
    </row>
    <row r="61" spans="1:8" s="65" customFormat="1" ht="3.75" customHeight="1" thickBot="1" x14ac:dyDescent="0.25">
      <c r="A61" s="60"/>
      <c r="B61" s="61"/>
      <c r="C61" s="66"/>
      <c r="D61" s="66"/>
      <c r="E61" s="66"/>
      <c r="F61" s="66"/>
      <c r="G61" s="66"/>
      <c r="H61" s="60" t="s">
        <v>332</v>
      </c>
    </row>
    <row r="62" spans="1:8" s="86" customFormat="1" ht="13.5" thickBot="1" x14ac:dyDescent="0.25">
      <c r="A62" s="92" t="s">
        <v>179</v>
      </c>
      <c r="B62" s="93"/>
      <c r="C62" s="94">
        <f>C42+C52</f>
        <v>0</v>
      </c>
      <c r="D62" s="94">
        <f>D42+D52</f>
        <v>0</v>
      </c>
      <c r="E62" s="94">
        <f>E42+E52</f>
        <v>0</v>
      </c>
      <c r="F62" s="94">
        <f>F42+F52</f>
        <v>0</v>
      </c>
      <c r="G62" s="94">
        <f>G42+G52</f>
        <v>0</v>
      </c>
      <c r="H62" s="89">
        <v>400045</v>
      </c>
    </row>
    <row r="63" spans="1:8" s="65" customFormat="1" x14ac:dyDescent="0.2">
      <c r="A63" s="60"/>
      <c r="B63" s="61"/>
      <c r="C63" s="66"/>
      <c r="D63" s="66"/>
      <c r="E63" s="66"/>
      <c r="F63" s="66"/>
      <c r="G63" s="66"/>
      <c r="H63" s="60" t="s">
        <v>332</v>
      </c>
    </row>
    <row r="64" spans="1:8" s="86" customFormat="1" ht="15.75" x14ac:dyDescent="0.25">
      <c r="A64" s="96" t="s">
        <v>74</v>
      </c>
      <c r="B64" s="82"/>
      <c r="C64" s="97"/>
      <c r="D64" s="97"/>
      <c r="E64" s="97"/>
      <c r="F64" s="97"/>
      <c r="G64" s="97"/>
      <c r="H64" s="89" t="s">
        <v>332</v>
      </c>
    </row>
    <row r="65" spans="1:8" s="84" customFormat="1" x14ac:dyDescent="0.2">
      <c r="A65" s="81"/>
      <c r="B65" s="82"/>
      <c r="C65" s="85"/>
      <c r="D65" s="85"/>
      <c r="E65" s="85"/>
      <c r="F65" s="85"/>
      <c r="G65" s="85"/>
      <c r="H65" s="84" t="s">
        <v>332</v>
      </c>
    </row>
    <row r="66" spans="1:8" s="81" customFormat="1" x14ac:dyDescent="0.2">
      <c r="A66" s="81" t="s">
        <v>228</v>
      </c>
      <c r="B66" s="82"/>
      <c r="C66" s="83">
        <f>C67+C68+C69</f>
        <v>0</v>
      </c>
      <c r="D66" s="83">
        <f>D67+D68+D69</f>
        <v>0</v>
      </c>
      <c r="E66" s="83">
        <f>E67+E68+E69</f>
        <v>0</v>
      </c>
      <c r="F66" s="83">
        <f>F67+F68+F69</f>
        <v>0</v>
      </c>
      <c r="G66" s="83">
        <f>G67+G68+G69</f>
        <v>0</v>
      </c>
      <c r="H66" s="84">
        <v>400046</v>
      </c>
    </row>
    <row r="67" spans="1:8" s="89" customFormat="1" x14ac:dyDescent="0.2">
      <c r="A67" s="86" t="s">
        <v>236</v>
      </c>
      <c r="B67" s="87" t="s">
        <v>41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  <c r="H67" s="89">
        <v>400047</v>
      </c>
    </row>
    <row r="68" spans="1:8" s="89" customFormat="1" x14ac:dyDescent="0.2">
      <c r="A68" s="86" t="s">
        <v>237</v>
      </c>
      <c r="B68" s="87" t="s">
        <v>46</v>
      </c>
      <c r="C68" s="90">
        <v>0</v>
      </c>
      <c r="D68" s="90">
        <v>0</v>
      </c>
      <c r="E68" s="90">
        <v>0</v>
      </c>
      <c r="F68" s="90">
        <v>0</v>
      </c>
      <c r="G68" s="90">
        <v>0</v>
      </c>
      <c r="H68" s="89">
        <v>400048</v>
      </c>
    </row>
    <row r="69" spans="1:8" s="81" customFormat="1" x14ac:dyDescent="0.2">
      <c r="A69" s="86" t="s">
        <v>238</v>
      </c>
      <c r="B69" s="87" t="s">
        <v>41</v>
      </c>
      <c r="C69" s="100">
        <f>C70+C71+C72+C73+C74+C75</f>
        <v>0</v>
      </c>
      <c r="D69" s="100">
        <f>D70+D71+D72+D73+D74+D75</f>
        <v>0</v>
      </c>
      <c r="E69" s="100">
        <f>E70+E71+E72+E73+E74+E75</f>
        <v>0</v>
      </c>
      <c r="F69" s="100">
        <f>F70+F71+F72+F73+F74+F75</f>
        <v>0</v>
      </c>
      <c r="G69" s="100">
        <f>G70+G71+G72+G73+G74+G75</f>
        <v>0</v>
      </c>
      <c r="H69" s="84">
        <v>400049</v>
      </c>
    </row>
    <row r="70" spans="1:8" x14ac:dyDescent="0.2">
      <c r="A70" s="112" t="s">
        <v>6</v>
      </c>
      <c r="C70" s="111">
        <v>0</v>
      </c>
      <c r="D70" s="111">
        <v>0</v>
      </c>
      <c r="E70" s="111">
        <v>0</v>
      </c>
      <c r="F70" s="111">
        <v>0</v>
      </c>
      <c r="G70" s="111">
        <v>0</v>
      </c>
      <c r="H70" s="60">
        <v>400050</v>
      </c>
    </row>
    <row r="71" spans="1:8" s="65" customFormat="1" x14ac:dyDescent="0.2">
      <c r="A71" s="112" t="s">
        <v>7</v>
      </c>
      <c r="B71" s="61"/>
      <c r="C71" s="111">
        <v>0</v>
      </c>
      <c r="D71" s="111">
        <v>0</v>
      </c>
      <c r="E71" s="111">
        <v>0</v>
      </c>
      <c r="F71" s="111">
        <v>0</v>
      </c>
      <c r="G71" s="111">
        <v>0</v>
      </c>
      <c r="H71" s="60">
        <v>400051</v>
      </c>
    </row>
    <row r="72" spans="1:8" s="65" customFormat="1" x14ac:dyDescent="0.2">
      <c r="A72" s="112" t="s">
        <v>8</v>
      </c>
      <c r="B72" s="61"/>
      <c r="C72" s="111">
        <v>0</v>
      </c>
      <c r="D72" s="111">
        <v>0</v>
      </c>
      <c r="E72" s="111">
        <v>0</v>
      </c>
      <c r="F72" s="111">
        <v>0</v>
      </c>
      <c r="G72" s="111">
        <v>0</v>
      </c>
      <c r="H72" s="60">
        <v>400052</v>
      </c>
    </row>
    <row r="73" spans="1:8" s="65" customFormat="1" x14ac:dyDescent="0.2">
      <c r="A73" s="112" t="s">
        <v>9</v>
      </c>
      <c r="B73" s="61"/>
      <c r="C73" s="111">
        <v>0</v>
      </c>
      <c r="D73" s="111">
        <v>0</v>
      </c>
      <c r="E73" s="111">
        <v>0</v>
      </c>
      <c r="F73" s="111">
        <v>0</v>
      </c>
      <c r="G73" s="111">
        <v>0</v>
      </c>
      <c r="H73" s="60">
        <v>400053</v>
      </c>
    </row>
    <row r="74" spans="1:8" s="65" customFormat="1" x14ac:dyDescent="0.2">
      <c r="A74" s="112" t="s">
        <v>10</v>
      </c>
      <c r="B74" s="61"/>
      <c r="C74" s="111">
        <v>0</v>
      </c>
      <c r="D74" s="111">
        <v>0</v>
      </c>
      <c r="E74" s="111">
        <v>0</v>
      </c>
      <c r="F74" s="111">
        <v>0</v>
      </c>
      <c r="G74" s="111">
        <v>0</v>
      </c>
      <c r="H74" s="60">
        <v>400054</v>
      </c>
    </row>
    <row r="75" spans="1:8" s="65" customFormat="1" x14ac:dyDescent="0.2">
      <c r="A75" s="112" t="s">
        <v>11</v>
      </c>
      <c r="B75" s="61"/>
      <c r="C75" s="111">
        <v>0</v>
      </c>
      <c r="D75" s="111">
        <v>0</v>
      </c>
      <c r="E75" s="111">
        <v>0</v>
      </c>
      <c r="F75" s="111">
        <v>0</v>
      </c>
      <c r="G75" s="111">
        <v>0</v>
      </c>
      <c r="H75" s="60">
        <v>400055</v>
      </c>
    </row>
    <row r="76" spans="1:8" s="70" customFormat="1" ht="4.5" customHeight="1" x14ac:dyDescent="0.2">
      <c r="A76" s="67"/>
      <c r="B76" s="68"/>
      <c r="C76" s="69"/>
      <c r="D76" s="69"/>
      <c r="E76" s="69"/>
      <c r="F76" s="69"/>
      <c r="G76" s="69"/>
      <c r="H76" s="60" t="s">
        <v>332</v>
      </c>
    </row>
    <row r="77" spans="1:8" s="99" customFormat="1" x14ac:dyDescent="0.2">
      <c r="A77" s="81" t="s">
        <v>75</v>
      </c>
      <c r="B77" s="82"/>
      <c r="C77" s="83">
        <f>C78+C86</f>
        <v>0</v>
      </c>
      <c r="D77" s="83">
        <f>D78+D86</f>
        <v>0</v>
      </c>
      <c r="E77" s="83">
        <f>E78+E86</f>
        <v>0</v>
      </c>
      <c r="F77" s="83">
        <f>F78+F86</f>
        <v>0</v>
      </c>
      <c r="G77" s="83">
        <f>G78+G86</f>
        <v>0</v>
      </c>
      <c r="H77" s="84">
        <v>400056</v>
      </c>
    </row>
    <row r="78" spans="1:8" s="99" customFormat="1" x14ac:dyDescent="0.2">
      <c r="A78" s="86" t="s">
        <v>76</v>
      </c>
      <c r="B78" s="87"/>
      <c r="C78" s="100">
        <f>C79+C80+C81+C82+C84</f>
        <v>0</v>
      </c>
      <c r="D78" s="100">
        <f>D79+D80+D81+D82+D84</f>
        <v>0</v>
      </c>
      <c r="E78" s="100">
        <f>E79+E80+E81+E82+E84</f>
        <v>0</v>
      </c>
      <c r="F78" s="100">
        <f>F79+F80+F81+F82+F84</f>
        <v>0</v>
      </c>
      <c r="G78" s="100">
        <f>G79+G80+G81+G82+G84</f>
        <v>0</v>
      </c>
      <c r="H78" s="84">
        <v>400057</v>
      </c>
    </row>
    <row r="79" spans="1:8" s="99" customFormat="1" x14ac:dyDescent="0.2">
      <c r="A79" s="86" t="s">
        <v>229</v>
      </c>
      <c r="B79" s="87" t="s">
        <v>41</v>
      </c>
      <c r="C79" s="90">
        <v>0</v>
      </c>
      <c r="D79" s="90">
        <v>0</v>
      </c>
      <c r="E79" s="90">
        <v>0</v>
      </c>
      <c r="F79" s="90">
        <v>0</v>
      </c>
      <c r="G79" s="90">
        <v>0</v>
      </c>
      <c r="H79" s="84">
        <v>400058</v>
      </c>
    </row>
    <row r="80" spans="1:8" s="99" customFormat="1" x14ac:dyDescent="0.2">
      <c r="A80" s="86" t="s">
        <v>77</v>
      </c>
      <c r="B80" s="87" t="s">
        <v>41</v>
      </c>
      <c r="C80" s="90">
        <v>0</v>
      </c>
      <c r="D80" s="90">
        <v>0</v>
      </c>
      <c r="E80" s="90">
        <v>0</v>
      </c>
      <c r="F80" s="90">
        <v>0</v>
      </c>
      <c r="G80" s="90">
        <v>0</v>
      </c>
      <c r="H80" s="84">
        <v>400059</v>
      </c>
    </row>
    <row r="81" spans="1:8" s="101" customFormat="1" x14ac:dyDescent="0.2">
      <c r="A81" s="86" t="s">
        <v>230</v>
      </c>
      <c r="B81" s="87" t="s">
        <v>41</v>
      </c>
      <c r="C81" s="90">
        <v>0</v>
      </c>
      <c r="D81" s="90">
        <v>0</v>
      </c>
      <c r="E81" s="90">
        <v>0</v>
      </c>
      <c r="F81" s="90">
        <v>0</v>
      </c>
      <c r="G81" s="90">
        <v>0</v>
      </c>
      <c r="H81" s="102">
        <v>400060</v>
      </c>
    </row>
    <row r="82" spans="1:8" s="89" customFormat="1" x14ac:dyDescent="0.2">
      <c r="A82" s="86" t="s">
        <v>322</v>
      </c>
      <c r="B82" s="87" t="s">
        <v>41</v>
      </c>
      <c r="C82" s="90">
        <v>0</v>
      </c>
      <c r="D82" s="90">
        <v>0</v>
      </c>
      <c r="E82" s="90">
        <v>0</v>
      </c>
      <c r="F82" s="90">
        <v>0</v>
      </c>
      <c r="G82" s="90">
        <v>0</v>
      </c>
      <c r="H82" s="102">
        <v>400061</v>
      </c>
    </row>
    <row r="83" spans="1:8" s="89" customFormat="1" x14ac:dyDescent="0.2">
      <c r="A83" s="86" t="s">
        <v>235</v>
      </c>
      <c r="B83" s="87" t="s">
        <v>41</v>
      </c>
      <c r="C83" s="90">
        <v>0</v>
      </c>
      <c r="D83" s="90">
        <v>0</v>
      </c>
      <c r="E83" s="90">
        <v>0</v>
      </c>
      <c r="F83" s="90">
        <v>0</v>
      </c>
      <c r="G83" s="90">
        <v>0</v>
      </c>
      <c r="H83" s="102">
        <v>400062</v>
      </c>
    </row>
    <row r="84" spans="1:8" s="81" customFormat="1" x14ac:dyDescent="0.2">
      <c r="A84" s="86" t="s">
        <v>234</v>
      </c>
      <c r="B84" s="87" t="s">
        <v>41</v>
      </c>
      <c r="C84" s="90">
        <v>0</v>
      </c>
      <c r="D84" s="90">
        <v>0</v>
      </c>
      <c r="E84" s="90">
        <v>0</v>
      </c>
      <c r="F84" s="90">
        <v>0</v>
      </c>
      <c r="G84" s="90">
        <v>0</v>
      </c>
      <c r="H84" s="110">
        <v>400063</v>
      </c>
    </row>
    <row r="85" spans="1:8" ht="4.5" customHeight="1" x14ac:dyDescent="0.2">
      <c r="A85" s="65"/>
      <c r="B85" s="87"/>
      <c r="C85" s="106"/>
      <c r="D85" s="106"/>
      <c r="E85" s="106"/>
      <c r="F85" s="106"/>
      <c r="G85" s="106"/>
      <c r="H85" s="60" t="s">
        <v>332</v>
      </c>
    </row>
    <row r="86" spans="1:8" s="86" customFormat="1" x14ac:dyDescent="0.2">
      <c r="A86" s="86" t="s">
        <v>78</v>
      </c>
      <c r="B86" s="87"/>
      <c r="C86" s="100">
        <f>C87+C88+C89+C90</f>
        <v>0</v>
      </c>
      <c r="D86" s="100">
        <f>D87+D88+D89+D90</f>
        <v>0</v>
      </c>
      <c r="E86" s="100">
        <f>E87+E88+E89+E90</f>
        <v>0</v>
      </c>
      <c r="F86" s="100">
        <f>F87+F88+F89+F90</f>
        <v>0</v>
      </c>
      <c r="G86" s="100">
        <f>G87+G88+G89+G90</f>
        <v>0</v>
      </c>
      <c r="H86" s="89">
        <v>400064</v>
      </c>
    </row>
    <row r="87" spans="1:8" s="65" customFormat="1" x14ac:dyDescent="0.2">
      <c r="A87" s="86" t="s">
        <v>229</v>
      </c>
      <c r="B87" s="87" t="s">
        <v>46</v>
      </c>
      <c r="C87" s="90">
        <v>0</v>
      </c>
      <c r="D87" s="90">
        <v>0</v>
      </c>
      <c r="E87" s="90">
        <v>0</v>
      </c>
      <c r="F87" s="90">
        <v>0</v>
      </c>
      <c r="G87" s="90">
        <v>0</v>
      </c>
      <c r="H87" s="60">
        <v>400065</v>
      </c>
    </row>
    <row r="88" spans="1:8" s="65" customFormat="1" x14ac:dyDescent="0.2">
      <c r="A88" s="86" t="s">
        <v>77</v>
      </c>
      <c r="B88" s="87" t="s">
        <v>46</v>
      </c>
      <c r="C88" s="90">
        <v>0</v>
      </c>
      <c r="D88" s="90">
        <v>0</v>
      </c>
      <c r="E88" s="90">
        <v>0</v>
      </c>
      <c r="F88" s="90">
        <v>0</v>
      </c>
      <c r="G88" s="90">
        <v>0</v>
      </c>
      <c r="H88" s="60">
        <v>400066</v>
      </c>
    </row>
    <row r="89" spans="1:8" s="65" customFormat="1" x14ac:dyDescent="0.2">
      <c r="A89" s="86" t="s">
        <v>230</v>
      </c>
      <c r="B89" s="87" t="s">
        <v>46</v>
      </c>
      <c r="C89" s="90">
        <v>0</v>
      </c>
      <c r="D89" s="90">
        <v>0</v>
      </c>
      <c r="E89" s="90">
        <v>0</v>
      </c>
      <c r="F89" s="90">
        <v>0</v>
      </c>
      <c r="G89" s="90">
        <v>0</v>
      </c>
      <c r="H89" s="60">
        <v>400067</v>
      </c>
    </row>
    <row r="90" spans="1:8" s="103" customFormat="1" x14ac:dyDescent="0.2">
      <c r="A90" s="103" t="s">
        <v>231</v>
      </c>
      <c r="B90" s="87" t="s">
        <v>46</v>
      </c>
      <c r="C90" s="90">
        <v>0</v>
      </c>
      <c r="D90" s="90">
        <v>0</v>
      </c>
      <c r="E90" s="90">
        <v>0</v>
      </c>
      <c r="F90" s="90">
        <v>0</v>
      </c>
      <c r="G90" s="90">
        <v>0</v>
      </c>
      <c r="H90" s="1">
        <v>400068</v>
      </c>
    </row>
    <row r="91" spans="1:8" s="65" customFormat="1" ht="4.5" customHeight="1" thickBot="1" x14ac:dyDescent="0.25">
      <c r="A91" s="60"/>
      <c r="B91" s="61"/>
      <c r="C91" s="66"/>
      <c r="D91" s="66"/>
      <c r="E91" s="66"/>
      <c r="F91" s="66"/>
      <c r="G91" s="66"/>
      <c r="H91" s="60" t="s">
        <v>332</v>
      </c>
    </row>
    <row r="92" spans="1:8" s="86" customFormat="1" ht="13.5" thickBot="1" x14ac:dyDescent="0.25">
      <c r="A92" s="92" t="s">
        <v>232</v>
      </c>
      <c r="B92" s="93"/>
      <c r="C92" s="94">
        <f>C66+C77</f>
        <v>0</v>
      </c>
      <c r="D92" s="94">
        <f>D66+D77</f>
        <v>0</v>
      </c>
      <c r="E92" s="95">
        <f>E66+E77</f>
        <v>0</v>
      </c>
      <c r="F92" s="95">
        <f>F66+F77</f>
        <v>0</v>
      </c>
      <c r="G92" s="95">
        <f>G66+G77</f>
        <v>0</v>
      </c>
      <c r="H92" s="89">
        <v>400069</v>
      </c>
    </row>
    <row r="93" spans="1:8" s="65" customFormat="1" x14ac:dyDescent="0.2">
      <c r="A93" s="60"/>
      <c r="B93" s="61"/>
      <c r="C93" s="66"/>
      <c r="D93" s="66"/>
      <c r="E93" s="66"/>
      <c r="F93" s="66"/>
      <c r="G93" s="66"/>
      <c r="H93" s="60" t="s">
        <v>332</v>
      </c>
    </row>
    <row r="94" spans="1:8" s="86" customFormat="1" ht="15.75" x14ac:dyDescent="0.25">
      <c r="A94" s="96" t="s">
        <v>79</v>
      </c>
      <c r="B94" s="82" t="s">
        <v>43</v>
      </c>
      <c r="C94" s="105">
        <v>0</v>
      </c>
      <c r="D94" s="105">
        <v>0</v>
      </c>
      <c r="E94" s="105">
        <v>0</v>
      </c>
      <c r="F94" s="105">
        <v>0</v>
      </c>
      <c r="G94" s="105">
        <v>0</v>
      </c>
      <c r="H94" s="89">
        <v>400070</v>
      </c>
    </row>
    <row r="95" spans="1:8" s="65" customFormat="1" ht="15.75" x14ac:dyDescent="0.25">
      <c r="A95" s="58"/>
      <c r="B95" s="59"/>
      <c r="C95" s="64"/>
      <c r="D95" s="64"/>
      <c r="E95" s="64"/>
      <c r="F95" s="64"/>
      <c r="G95" s="64"/>
      <c r="H95" s="60" t="s">
        <v>332</v>
      </c>
    </row>
    <row r="96" spans="1:8" s="81" customFormat="1" ht="16.149999999999999" customHeight="1" x14ac:dyDescent="0.25">
      <c r="A96" s="228" t="s">
        <v>233</v>
      </c>
      <c r="B96" s="82"/>
      <c r="C96" s="203">
        <f>C38+C62+C92+C94</f>
        <v>0</v>
      </c>
      <c r="D96" s="203">
        <f>D38+D62+D92+D94</f>
        <v>0</v>
      </c>
      <c r="E96" s="203">
        <f>E38+E62+E92+E94</f>
        <v>0</v>
      </c>
      <c r="F96" s="203">
        <f>F38+F62+F92+F94</f>
        <v>0</v>
      </c>
      <c r="G96" s="203">
        <f>G38+G62+G92+G94</f>
        <v>0</v>
      </c>
      <c r="H96" s="84">
        <v>400071</v>
      </c>
    </row>
    <row r="97" spans="1:8" s="89" customFormat="1" x14ac:dyDescent="0.2">
      <c r="A97" s="84"/>
      <c r="B97" s="87"/>
      <c r="C97" s="91"/>
      <c r="D97" s="91"/>
      <c r="E97" s="91"/>
      <c r="F97" s="91"/>
      <c r="G97" s="91"/>
      <c r="H97" s="89" t="s">
        <v>332</v>
      </c>
    </row>
    <row r="98" spans="1:8" s="86" customFormat="1" x14ac:dyDescent="0.2">
      <c r="A98" s="89" t="s">
        <v>80</v>
      </c>
      <c r="B98" s="87"/>
      <c r="C98" s="107">
        <v>0</v>
      </c>
      <c r="D98" s="108">
        <f>C100</f>
        <v>0</v>
      </c>
      <c r="E98" s="108">
        <f>D100</f>
        <v>0</v>
      </c>
      <c r="F98" s="108">
        <f>E100</f>
        <v>0</v>
      </c>
      <c r="G98" s="108">
        <f>F100</f>
        <v>0</v>
      </c>
      <c r="H98" s="89">
        <v>400072</v>
      </c>
    </row>
    <row r="99" spans="1:8" s="86" customFormat="1" ht="3.75" customHeight="1" x14ac:dyDescent="0.2">
      <c r="A99" s="89"/>
      <c r="B99" s="87"/>
      <c r="C99" s="91"/>
      <c r="D99" s="91"/>
      <c r="E99" s="91"/>
      <c r="F99" s="91"/>
      <c r="G99" s="91"/>
      <c r="H99" s="89" t="s">
        <v>332</v>
      </c>
    </row>
    <row r="100" spans="1:8" s="89" customFormat="1" x14ac:dyDescent="0.2">
      <c r="A100" s="89" t="s">
        <v>81</v>
      </c>
      <c r="B100" s="87"/>
      <c r="C100" s="109">
        <f>ACTIVO!C92</f>
        <v>0</v>
      </c>
      <c r="D100" s="109">
        <f>ACTIVO!D92</f>
        <v>0</v>
      </c>
      <c r="E100" s="109">
        <f>ACTIVO!E92</f>
        <v>0</v>
      </c>
      <c r="F100" s="109">
        <f>ACTIVO!F92</f>
        <v>0</v>
      </c>
      <c r="G100" s="109">
        <f>ACTIVO!G92</f>
        <v>0</v>
      </c>
      <c r="H100" s="89">
        <v>400073</v>
      </c>
    </row>
    <row r="101" spans="1:8" s="62" customFormat="1" ht="13.5" thickBot="1" x14ac:dyDescent="0.25">
      <c r="A101" s="60"/>
      <c r="B101" s="61"/>
      <c r="C101" s="71"/>
      <c r="D101" s="60"/>
      <c r="H101" s="60"/>
    </row>
    <row r="102" spans="1:8" ht="13.5" thickBot="1" x14ac:dyDescent="0.25">
      <c r="A102" s="229" t="s">
        <v>348</v>
      </c>
      <c r="B102" s="87"/>
      <c r="C102" s="231" t="str">
        <f>+IF(ROUND((C96+C98-C100), 0)=0,"OK","KO")</f>
        <v>OK</v>
      </c>
      <c r="D102" s="231" t="str">
        <f t="shared" ref="D102:G102" si="0">+IF(ROUND((D96+D98-D100), 0)=0,"OK","KO")</f>
        <v>OK</v>
      </c>
      <c r="E102" s="231" t="str">
        <f t="shared" si="0"/>
        <v>OK</v>
      </c>
      <c r="F102" s="231" t="str">
        <f t="shared" si="0"/>
        <v>OK</v>
      </c>
      <c r="G102" s="232" t="str">
        <f t="shared" si="0"/>
        <v>OK</v>
      </c>
    </row>
    <row r="103" spans="1:8" s="58" customFormat="1" ht="15.75" x14ac:dyDescent="0.25">
      <c r="A103" s="60"/>
      <c r="B103" s="61"/>
      <c r="C103" s="71"/>
      <c r="D103" s="60"/>
      <c r="H103" s="60"/>
    </row>
    <row r="104" spans="1:8" s="62" customFormat="1" x14ac:dyDescent="0.2">
      <c r="A104" s="60"/>
      <c r="B104" s="61"/>
      <c r="C104" s="71"/>
      <c r="D104" s="60"/>
      <c r="H104" s="60"/>
    </row>
    <row r="105" spans="1:8" s="58" customFormat="1" ht="15.75" x14ac:dyDescent="0.25">
      <c r="A105" s="60"/>
      <c r="B105" s="61"/>
      <c r="C105" s="71"/>
      <c r="D105" s="60"/>
      <c r="H105" s="60"/>
    </row>
    <row r="106" spans="1:8" s="58" customFormat="1" ht="15.75" x14ac:dyDescent="0.25">
      <c r="A106" s="60"/>
      <c r="B106" s="61"/>
      <c r="C106" s="71"/>
      <c r="D106" s="60"/>
      <c r="H106" s="60"/>
    </row>
  </sheetData>
  <sheetProtection algorithmName="SHA-512" hashValue="xOw7aMDguezw7K3UDLrCfivHlSXB0UHsdxo3eMCpARWcJaMnxO5Xxfu774/tOZSXrMtfgbTBOOEg4iTOrOAoNQ==" saltValue="BNNfD+F/+yH0Us8vju1ARQ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07"/>
  <sheetViews>
    <sheetView topLeftCell="A9" workbookViewId="0">
      <selection activeCell="C9" sqref="C9"/>
    </sheetView>
  </sheetViews>
  <sheetFormatPr baseColWidth="10" defaultColWidth="11.42578125" defaultRowHeight="12.75" x14ac:dyDescent="0.2"/>
  <cols>
    <col min="1" max="1" width="75.7109375" style="20" bestFit="1" customWidth="1"/>
    <col min="2" max="2" width="2.7109375" style="20" customWidth="1"/>
    <col min="3" max="4" width="15.7109375" style="21" customWidth="1"/>
    <col min="5" max="6" width="15.7109375" style="20" customWidth="1"/>
    <col min="7" max="7" width="16" style="20" customWidth="1"/>
    <col min="8" max="8" width="7" style="20" hidden="1" customWidth="1"/>
    <col min="9" max="16384" width="11.42578125" style="20"/>
  </cols>
  <sheetData>
    <row r="1" spans="1:8" s="1" customFormat="1" x14ac:dyDescent="0.2">
      <c r="C1" s="131"/>
      <c r="D1" s="131"/>
    </row>
    <row r="2" spans="1:8" s="133" customFormat="1" ht="16.5" thickBot="1" x14ac:dyDescent="0.3">
      <c r="A2" s="132" t="str">
        <f>IF('DATOS EMPRESA'!C4&lt;&gt;"",'DATOS EMPRESA'!C4,"")</f>
        <v>ABEREKIN, S.A.</v>
      </c>
      <c r="C2" s="134"/>
      <c r="D2" s="134"/>
      <c r="G2" s="132"/>
      <c r="H2" s="1"/>
    </row>
    <row r="3" spans="1:8" s="1" customFormat="1" x14ac:dyDescent="0.2">
      <c r="A3" s="119"/>
      <c r="B3" s="234"/>
      <c r="C3" s="222" t="s">
        <v>345</v>
      </c>
      <c r="D3" s="248" t="s">
        <v>0</v>
      </c>
      <c r="E3" s="249"/>
      <c r="F3" s="249"/>
      <c r="G3" s="250"/>
      <c r="H3" s="135"/>
    </row>
    <row r="4" spans="1:8" s="137" customFormat="1" ht="18.75" thickBot="1" x14ac:dyDescent="0.3">
      <c r="A4" s="136" t="s">
        <v>82</v>
      </c>
      <c r="B4" s="233"/>
      <c r="C4" s="241">
        <v>2022</v>
      </c>
      <c r="D4" s="221">
        <v>2023</v>
      </c>
      <c r="E4" s="223">
        <v>2024</v>
      </c>
      <c r="F4" s="242">
        <v>2025</v>
      </c>
      <c r="G4" s="224">
        <v>2026</v>
      </c>
      <c r="H4" s="138"/>
    </row>
    <row r="5" spans="1:8" s="1" customFormat="1" ht="9" customHeight="1" x14ac:dyDescent="0.2">
      <c r="C5" s="131"/>
      <c r="D5" s="131"/>
      <c r="E5" s="131"/>
    </row>
    <row r="6" spans="1:8" s="77" customFormat="1" ht="15.75" x14ac:dyDescent="0.25">
      <c r="A6" s="77" t="s">
        <v>83</v>
      </c>
      <c r="C6" s="139">
        <f>C8+C17+C25+C30+C34+C41+C48</f>
        <v>0</v>
      </c>
      <c r="D6" s="139">
        <f>D8+D17+D25+D30+D34+D41+D48</f>
        <v>0</v>
      </c>
      <c r="E6" s="139">
        <f>E8+E17+E25+E30+E34+E41+E48</f>
        <v>0</v>
      </c>
      <c r="F6" s="139">
        <f>F8+F17+F25+F30+F34+F41+F48</f>
        <v>0</v>
      </c>
      <c r="G6" s="139">
        <f>G8+G17+G25+G30+G34+G41+G48</f>
        <v>0</v>
      </c>
      <c r="H6" s="1">
        <v>700000</v>
      </c>
    </row>
    <row r="7" spans="1:8" s="1" customFormat="1" ht="7.15" customHeight="1" x14ac:dyDescent="0.2">
      <c r="C7" s="140"/>
      <c r="D7" s="140"/>
      <c r="E7" s="140"/>
      <c r="F7" s="140"/>
      <c r="G7" s="140"/>
      <c r="H7" s="1" t="s">
        <v>332</v>
      </c>
    </row>
    <row r="8" spans="1:8" s="74" customFormat="1" x14ac:dyDescent="0.2">
      <c r="A8" s="74" t="s">
        <v>84</v>
      </c>
      <c r="C8" s="141">
        <f>C9+C10+C11+C12+C13+C14+C15</f>
        <v>0</v>
      </c>
      <c r="D8" s="141">
        <f>D9+D10+D11+D12+D13+D14+D15</f>
        <v>0</v>
      </c>
      <c r="E8" s="141">
        <f>E9+E10+E11+E12+E13+E14+E15</f>
        <v>0</v>
      </c>
      <c r="F8" s="141">
        <f>F9+F10+F11+F12+F13+F14+F15</f>
        <v>0</v>
      </c>
      <c r="G8" s="141">
        <f>G9+G10+G11+G12+G13+G14+G15</f>
        <v>0</v>
      </c>
      <c r="H8" s="1">
        <v>700001</v>
      </c>
    </row>
    <row r="9" spans="1:8" s="103" customFormat="1" ht="12" customHeight="1" x14ac:dyDescent="0.2">
      <c r="A9" s="103" t="s">
        <v>85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">
        <v>700002</v>
      </c>
    </row>
    <row r="10" spans="1:8" s="103" customFormat="1" x14ac:dyDescent="0.2">
      <c r="A10" s="103" t="s">
        <v>86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">
        <v>700003</v>
      </c>
    </row>
    <row r="11" spans="1:8" s="103" customFormat="1" x14ac:dyDescent="0.2">
      <c r="A11" s="103" t="s">
        <v>87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">
        <v>700004</v>
      </c>
    </row>
    <row r="12" spans="1:8" s="103" customFormat="1" x14ac:dyDescent="0.2">
      <c r="A12" s="103" t="s">
        <v>88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">
        <v>700005</v>
      </c>
    </row>
    <row r="13" spans="1:8" s="103" customFormat="1" x14ac:dyDescent="0.2">
      <c r="A13" s="103" t="s">
        <v>89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">
        <v>700006</v>
      </c>
    </row>
    <row r="14" spans="1:8" s="103" customFormat="1" x14ac:dyDescent="0.2">
      <c r="A14" s="103" t="s">
        <v>323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">
        <v>700007</v>
      </c>
    </row>
    <row r="15" spans="1:8" s="103" customFormat="1" x14ac:dyDescent="0.2">
      <c r="A15" s="103" t="s">
        <v>324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">
        <v>700008</v>
      </c>
    </row>
    <row r="16" spans="1:8" s="103" customFormat="1" ht="7.15" customHeight="1" x14ac:dyDescent="0.2">
      <c r="C16" s="143"/>
      <c r="D16" s="143"/>
      <c r="E16" s="143"/>
      <c r="F16" s="143"/>
      <c r="G16" s="143"/>
      <c r="H16" s="1" t="s">
        <v>332</v>
      </c>
    </row>
    <row r="17" spans="1:8" s="74" customFormat="1" x14ac:dyDescent="0.2">
      <c r="A17" s="74" t="s">
        <v>241</v>
      </c>
      <c r="C17" s="141">
        <f>C18+C19+C20+C21+C22+C23</f>
        <v>0</v>
      </c>
      <c r="D17" s="141">
        <f>D18+D19+D20+D21+D22+D23</f>
        <v>0</v>
      </c>
      <c r="E17" s="141">
        <f>E18+E19+E20+E21+E22+E23</f>
        <v>0</v>
      </c>
      <c r="F17" s="141">
        <f>F18+F19+F20+F21+F22+F23</f>
        <v>0</v>
      </c>
      <c r="G17" s="141">
        <f>G18+G19+G20+G21+G22+G23</f>
        <v>0</v>
      </c>
      <c r="H17" s="1">
        <v>700009</v>
      </c>
    </row>
    <row r="18" spans="1:8" s="103" customFormat="1" ht="12" customHeight="1" x14ac:dyDescent="0.2">
      <c r="A18" s="103" t="s">
        <v>242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">
        <v>700010</v>
      </c>
    </row>
    <row r="19" spans="1:8" s="103" customFormat="1" x14ac:dyDescent="0.2">
      <c r="A19" s="103" t="s">
        <v>243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">
        <v>700011</v>
      </c>
    </row>
    <row r="20" spans="1:8" s="103" customFormat="1" x14ac:dyDescent="0.2">
      <c r="A20" s="103" t="s">
        <v>244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">
        <v>700012</v>
      </c>
    </row>
    <row r="21" spans="1:8" s="103" customFormat="1" x14ac:dyDescent="0.2">
      <c r="A21" s="103" t="s">
        <v>245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">
        <v>700013</v>
      </c>
    </row>
    <row r="22" spans="1:8" s="103" customFormat="1" x14ac:dyDescent="0.2">
      <c r="A22" s="103" t="s">
        <v>246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">
        <v>700014</v>
      </c>
    </row>
    <row r="23" spans="1:8" s="103" customFormat="1" x14ac:dyDescent="0.2">
      <c r="A23" s="103" t="s">
        <v>247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">
        <v>700015</v>
      </c>
    </row>
    <row r="24" spans="1:8" s="28" customFormat="1" ht="7.15" customHeight="1" x14ac:dyDescent="0.2">
      <c r="A24" s="20"/>
      <c r="B24" s="20"/>
      <c r="C24" s="24"/>
      <c r="D24" s="24"/>
      <c r="E24" s="24"/>
      <c r="F24" s="24"/>
      <c r="G24" s="24"/>
      <c r="H24" s="20" t="s">
        <v>332</v>
      </c>
    </row>
    <row r="25" spans="1:8" s="1" customFormat="1" x14ac:dyDescent="0.2">
      <c r="A25" s="74" t="s">
        <v>240</v>
      </c>
      <c r="B25" s="74"/>
      <c r="C25" s="141">
        <f>C26+C27+C28</f>
        <v>0</v>
      </c>
      <c r="D25" s="141">
        <f>D26+D27+D28</f>
        <v>0</v>
      </c>
      <c r="E25" s="141">
        <f>E26+E27+E28</f>
        <v>0</v>
      </c>
      <c r="F25" s="141">
        <f>F26+F27+F28</f>
        <v>0</v>
      </c>
      <c r="G25" s="141">
        <f>G26+G27+G28</f>
        <v>0</v>
      </c>
      <c r="H25" s="1">
        <v>700016</v>
      </c>
    </row>
    <row r="26" spans="1:8" s="74" customFormat="1" x14ac:dyDescent="0.2">
      <c r="A26" s="103" t="s">
        <v>90</v>
      </c>
      <c r="B26" s="103"/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">
        <v>700017</v>
      </c>
    </row>
    <row r="27" spans="1:8" s="1" customFormat="1" ht="12" customHeight="1" x14ac:dyDescent="0.2">
      <c r="A27" s="103" t="s">
        <v>91</v>
      </c>
      <c r="B27" s="103"/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">
        <v>700018</v>
      </c>
    </row>
    <row r="28" spans="1:8" s="142" customFormat="1" x14ac:dyDescent="0.2">
      <c r="A28" s="103" t="s">
        <v>92</v>
      </c>
      <c r="B28" s="103"/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">
        <v>700019</v>
      </c>
    </row>
    <row r="29" spans="1:8" s="28" customFormat="1" ht="7.9" customHeight="1" x14ac:dyDescent="0.2">
      <c r="A29" s="20"/>
      <c r="B29" s="20"/>
      <c r="C29" s="24"/>
      <c r="D29" s="24"/>
      <c r="E29" s="24"/>
      <c r="F29" s="24"/>
      <c r="G29" s="24"/>
      <c r="H29" s="20" t="s">
        <v>332</v>
      </c>
    </row>
    <row r="30" spans="1:8" s="142" customFormat="1" x14ac:dyDescent="0.2">
      <c r="A30" s="74" t="s">
        <v>239</v>
      </c>
      <c r="B30" s="74"/>
      <c r="C30" s="141">
        <f>C31+C32</f>
        <v>0</v>
      </c>
      <c r="D30" s="141">
        <f>D31+D32</f>
        <v>0</v>
      </c>
      <c r="E30" s="141">
        <f>E31+E32</f>
        <v>0</v>
      </c>
      <c r="F30" s="141">
        <f>F31+F32</f>
        <v>0</v>
      </c>
      <c r="G30" s="141">
        <f>G31+G32</f>
        <v>0</v>
      </c>
      <c r="H30" s="1">
        <v>700020</v>
      </c>
    </row>
    <row r="31" spans="1:8" s="1" customFormat="1" x14ac:dyDescent="0.2">
      <c r="A31" s="103" t="s">
        <v>93</v>
      </c>
      <c r="B31" s="103"/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">
        <v>700021</v>
      </c>
    </row>
    <row r="32" spans="1:8" s="74" customFormat="1" x14ac:dyDescent="0.2">
      <c r="A32" s="103" t="s">
        <v>94</v>
      </c>
      <c r="B32" s="103"/>
      <c r="C32" s="104">
        <v>0</v>
      </c>
      <c r="D32" s="104">
        <v>0</v>
      </c>
      <c r="E32" s="104">
        <v>0</v>
      </c>
      <c r="F32" s="104">
        <v>0</v>
      </c>
      <c r="G32" s="104">
        <v>0</v>
      </c>
      <c r="H32" s="1">
        <v>700022</v>
      </c>
    </row>
    <row r="33" spans="1:11" ht="7.15" customHeight="1" x14ac:dyDescent="0.2">
      <c r="C33" s="24"/>
      <c r="D33" s="24"/>
      <c r="E33" s="24"/>
      <c r="F33" s="24"/>
      <c r="G33" s="24"/>
      <c r="H33" s="20" t="s">
        <v>332</v>
      </c>
      <c r="K33" s="72"/>
    </row>
    <row r="34" spans="1:11" s="1" customFormat="1" x14ac:dyDescent="0.2">
      <c r="A34" s="74" t="s">
        <v>249</v>
      </c>
      <c r="B34" s="74"/>
      <c r="C34" s="141">
        <f>C35+C36+C37+C38+C39</f>
        <v>0</v>
      </c>
      <c r="D34" s="141">
        <f>D35+D36+D37+D38+D39</f>
        <v>0</v>
      </c>
      <c r="E34" s="141">
        <f>E35+E36+E37+E38+E39</f>
        <v>0</v>
      </c>
      <c r="F34" s="141">
        <f>F35+F36+F37+F38+F39</f>
        <v>0</v>
      </c>
      <c r="G34" s="141">
        <f>G35+G36+G37+G38+G39</f>
        <v>0</v>
      </c>
      <c r="H34" s="1">
        <v>700023</v>
      </c>
    </row>
    <row r="35" spans="1:11" s="1" customFormat="1" x14ac:dyDescent="0.2">
      <c r="A35" s="103" t="s">
        <v>95</v>
      </c>
      <c r="B35" s="103"/>
      <c r="C35" s="104">
        <v>0</v>
      </c>
      <c r="D35" s="104">
        <v>0</v>
      </c>
      <c r="E35" s="104">
        <v>0</v>
      </c>
      <c r="F35" s="104">
        <v>0</v>
      </c>
      <c r="G35" s="104">
        <v>0</v>
      </c>
      <c r="H35" s="1">
        <v>700024</v>
      </c>
    </row>
    <row r="36" spans="1:11" s="1" customFormat="1" x14ac:dyDescent="0.2">
      <c r="A36" s="103" t="s">
        <v>248</v>
      </c>
      <c r="B36" s="103"/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">
        <v>700025</v>
      </c>
    </row>
    <row r="37" spans="1:11" s="1" customFormat="1" x14ac:dyDescent="0.2">
      <c r="A37" s="103" t="s">
        <v>96</v>
      </c>
      <c r="B37" s="103"/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">
        <v>700026</v>
      </c>
    </row>
    <row r="38" spans="1:11" s="1" customFormat="1" x14ac:dyDescent="0.2">
      <c r="A38" s="103" t="s">
        <v>97</v>
      </c>
      <c r="B38" s="103"/>
      <c r="C38" s="104">
        <v>0</v>
      </c>
      <c r="D38" s="104">
        <v>0</v>
      </c>
      <c r="E38" s="104">
        <v>0</v>
      </c>
      <c r="F38" s="104">
        <v>0</v>
      </c>
      <c r="G38" s="104">
        <v>0</v>
      </c>
      <c r="H38" s="1">
        <v>700027</v>
      </c>
    </row>
    <row r="39" spans="1:11" s="74" customFormat="1" x14ac:dyDescent="0.2">
      <c r="A39" s="103" t="s">
        <v>98</v>
      </c>
      <c r="B39" s="103"/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">
        <v>700028</v>
      </c>
    </row>
    <row r="40" spans="1:11" ht="7.9" customHeight="1" x14ac:dyDescent="0.2">
      <c r="C40" s="24"/>
      <c r="D40" s="24"/>
      <c r="E40" s="24"/>
      <c r="F40" s="24"/>
      <c r="G40" s="24"/>
      <c r="H40" s="20" t="s">
        <v>332</v>
      </c>
    </row>
    <row r="41" spans="1:11" s="142" customFormat="1" x14ac:dyDescent="0.2">
      <c r="A41" s="74" t="s">
        <v>250</v>
      </c>
      <c r="B41" s="74"/>
      <c r="C41" s="141">
        <f>C42+C43+C44+C45+C46</f>
        <v>0</v>
      </c>
      <c r="D41" s="141">
        <f>D42+D43+D44+D45+D46</f>
        <v>0</v>
      </c>
      <c r="E41" s="141">
        <f>E42+E43+E44+E45+E46</f>
        <v>0</v>
      </c>
      <c r="F41" s="141">
        <f>F42+F43+F44+F45+F46</f>
        <v>0</v>
      </c>
      <c r="G41" s="141">
        <f>G42+G43+G44+G45+G46</f>
        <v>0</v>
      </c>
      <c r="H41" s="1">
        <v>700029</v>
      </c>
    </row>
    <row r="42" spans="1:11" s="142" customFormat="1" x14ac:dyDescent="0.2">
      <c r="A42" s="103" t="s">
        <v>95</v>
      </c>
      <c r="B42" s="103"/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">
        <v>700030</v>
      </c>
    </row>
    <row r="43" spans="1:11" s="142" customFormat="1" x14ac:dyDescent="0.2">
      <c r="A43" s="103" t="s">
        <v>99</v>
      </c>
      <c r="B43" s="103"/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">
        <v>700031</v>
      </c>
    </row>
    <row r="44" spans="1:11" s="142" customFormat="1" x14ac:dyDescent="0.2">
      <c r="A44" s="103" t="s">
        <v>96</v>
      </c>
      <c r="B44" s="103"/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">
        <v>700032</v>
      </c>
    </row>
    <row r="45" spans="1:11" s="142" customFormat="1" x14ac:dyDescent="0.2">
      <c r="A45" s="103" t="s">
        <v>97</v>
      </c>
      <c r="B45" s="103"/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">
        <v>700033</v>
      </c>
    </row>
    <row r="46" spans="1:11" s="1" customFormat="1" x14ac:dyDescent="0.2">
      <c r="A46" s="103" t="s">
        <v>98</v>
      </c>
      <c r="B46" s="103"/>
      <c r="C46" s="104">
        <v>0</v>
      </c>
      <c r="D46" s="104">
        <v>0</v>
      </c>
      <c r="E46" s="104">
        <v>0</v>
      </c>
      <c r="F46" s="104">
        <v>0</v>
      </c>
      <c r="G46" s="104">
        <v>0</v>
      </c>
      <c r="H46" s="1">
        <v>700034</v>
      </c>
    </row>
    <row r="47" spans="1:11" s="27" customFormat="1" ht="7.9" customHeight="1" x14ac:dyDescent="0.2">
      <c r="A47" s="20"/>
      <c r="B47" s="20"/>
      <c r="C47" s="24"/>
      <c r="D47" s="24"/>
      <c r="E47" s="24"/>
      <c r="F47" s="24"/>
      <c r="G47" s="24"/>
      <c r="H47" s="20" t="s">
        <v>332</v>
      </c>
    </row>
    <row r="48" spans="1:11" s="1" customFormat="1" ht="12.75" customHeight="1" x14ac:dyDescent="0.2">
      <c r="A48" s="74" t="s">
        <v>251</v>
      </c>
      <c r="B48" s="74"/>
      <c r="C48" s="144">
        <v>0</v>
      </c>
      <c r="D48" s="144">
        <v>0</v>
      </c>
      <c r="E48" s="144">
        <v>0</v>
      </c>
      <c r="F48" s="144">
        <v>0</v>
      </c>
      <c r="G48" s="144">
        <v>0</v>
      </c>
      <c r="H48" s="1">
        <v>700035</v>
      </c>
    </row>
    <row r="49" spans="1:8" s="28" customFormat="1" x14ac:dyDescent="0.2">
      <c r="A49" s="73"/>
      <c r="B49" s="73"/>
      <c r="C49" s="33"/>
      <c r="D49" s="33"/>
      <c r="E49" s="33"/>
      <c r="F49" s="33"/>
      <c r="G49" s="33"/>
      <c r="H49" s="20" t="s">
        <v>332</v>
      </c>
    </row>
    <row r="50" spans="1:8" s="142" customFormat="1" ht="15.75" x14ac:dyDescent="0.25">
      <c r="A50" s="77" t="s">
        <v>100</v>
      </c>
      <c r="B50" s="77"/>
      <c r="C50" s="139">
        <f>C52+C54+C62+C67+C76+C83+C90+C92</f>
        <v>0</v>
      </c>
      <c r="D50" s="139">
        <f>D52+D54+D62+D67+D76+D83+D90+D92</f>
        <v>0</v>
      </c>
      <c r="E50" s="139">
        <f>E52+E54+E62+E67+E76+E83+E90+E92</f>
        <v>0</v>
      </c>
      <c r="F50" s="139">
        <f>F52+F54+F62+F67+F76+F83+F90+F92</f>
        <v>0</v>
      </c>
      <c r="G50" s="139">
        <f>G52+G54+G62+G67+G76+G83+G90+G92</f>
        <v>0</v>
      </c>
      <c r="H50" s="1">
        <v>700036</v>
      </c>
    </row>
    <row r="51" spans="1:8" s="1" customFormat="1" ht="7.9" customHeight="1" x14ac:dyDescent="0.2">
      <c r="C51" s="140"/>
      <c r="D51" s="140"/>
      <c r="E51" s="140"/>
      <c r="F51" s="140"/>
      <c r="G51" s="140"/>
      <c r="H51" s="1" t="s">
        <v>332</v>
      </c>
    </row>
    <row r="52" spans="1:8" s="74" customFormat="1" x14ac:dyDescent="0.2">
      <c r="A52" s="74" t="s">
        <v>101</v>
      </c>
      <c r="C52" s="144">
        <v>0</v>
      </c>
      <c r="D52" s="144">
        <v>0</v>
      </c>
      <c r="E52" s="144">
        <v>0</v>
      </c>
      <c r="F52" s="144">
        <v>0</v>
      </c>
      <c r="G52" s="144">
        <v>0</v>
      </c>
      <c r="H52" s="1">
        <v>700037</v>
      </c>
    </row>
    <row r="53" spans="1:8" s="1" customFormat="1" ht="7.9" customHeight="1" x14ac:dyDescent="0.2">
      <c r="C53" s="140"/>
      <c r="D53" s="140"/>
      <c r="E53" s="140"/>
      <c r="F53" s="140"/>
      <c r="G53" s="140"/>
      <c r="H53" s="1" t="s">
        <v>332</v>
      </c>
    </row>
    <row r="54" spans="1:8" s="1" customFormat="1" x14ac:dyDescent="0.2">
      <c r="A54" s="74" t="s">
        <v>102</v>
      </c>
      <c r="B54" s="74"/>
      <c r="C54" s="141">
        <f>C55+C56+C57+C58+C59+C60</f>
        <v>0</v>
      </c>
      <c r="D54" s="141">
        <f>D55+D56+D57+D58+D59+D60</f>
        <v>0</v>
      </c>
      <c r="E54" s="141">
        <f>E55+E56+E57+E58+E59+E60</f>
        <v>0</v>
      </c>
      <c r="F54" s="141">
        <f>F55+F56+F57+F58+F59+F60</f>
        <v>0</v>
      </c>
      <c r="G54" s="141">
        <f>G55+G56+G57+G58+G59+G60</f>
        <v>0</v>
      </c>
      <c r="H54" s="1">
        <v>700038</v>
      </c>
    </row>
    <row r="55" spans="1:8" s="23" customFormat="1" ht="13.5" customHeight="1" x14ac:dyDescent="0.25">
      <c r="A55" s="103" t="s">
        <v>252</v>
      </c>
      <c r="B55" s="26"/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20">
        <v>700039</v>
      </c>
    </row>
    <row r="56" spans="1:8" s="1" customFormat="1" ht="12.75" customHeight="1" x14ac:dyDescent="0.2">
      <c r="A56" s="103" t="s">
        <v>103</v>
      </c>
      <c r="B56" s="103"/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">
        <v>700040</v>
      </c>
    </row>
    <row r="57" spans="1:8" s="74" customFormat="1" ht="13.5" customHeight="1" x14ac:dyDescent="0.2">
      <c r="A57" s="103" t="s">
        <v>104</v>
      </c>
      <c r="B57" s="103"/>
      <c r="C57" s="104">
        <v>0</v>
      </c>
      <c r="D57" s="104">
        <v>0</v>
      </c>
      <c r="E57" s="104">
        <v>0</v>
      </c>
      <c r="F57" s="104">
        <v>0</v>
      </c>
      <c r="G57" s="104">
        <v>0</v>
      </c>
      <c r="H57" s="1">
        <v>700041</v>
      </c>
    </row>
    <row r="58" spans="1:8" s="1" customFormat="1" x14ac:dyDescent="0.2">
      <c r="A58" s="103" t="s">
        <v>105</v>
      </c>
      <c r="B58" s="103"/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">
        <v>700042</v>
      </c>
    </row>
    <row r="59" spans="1:8" s="74" customFormat="1" x14ac:dyDescent="0.2">
      <c r="A59" s="103" t="s">
        <v>106</v>
      </c>
      <c r="B59" s="103"/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">
        <v>700043</v>
      </c>
    </row>
    <row r="60" spans="1:8" s="1" customFormat="1" ht="13.5" customHeight="1" x14ac:dyDescent="0.2">
      <c r="A60" s="103" t="s">
        <v>107</v>
      </c>
      <c r="B60" s="103"/>
      <c r="C60" s="104">
        <v>0</v>
      </c>
      <c r="D60" s="104">
        <v>0</v>
      </c>
      <c r="E60" s="104">
        <v>0</v>
      </c>
      <c r="F60" s="104">
        <v>0</v>
      </c>
      <c r="G60" s="104">
        <v>0</v>
      </c>
      <c r="H60" s="1">
        <v>700044</v>
      </c>
    </row>
    <row r="61" spans="1:8" s="28" customFormat="1" ht="7.9" customHeight="1" x14ac:dyDescent="0.2">
      <c r="A61" s="20"/>
      <c r="B61" s="20"/>
      <c r="C61" s="24"/>
      <c r="D61" s="24"/>
      <c r="E61" s="24"/>
      <c r="F61" s="24"/>
      <c r="G61" s="24"/>
      <c r="H61" s="20" t="s">
        <v>332</v>
      </c>
    </row>
    <row r="62" spans="1:8" s="142" customFormat="1" x14ac:dyDescent="0.2">
      <c r="A62" s="74" t="s">
        <v>255</v>
      </c>
      <c r="B62" s="74"/>
      <c r="C62" s="141">
        <f>C63+C64+C65</f>
        <v>0</v>
      </c>
      <c r="D62" s="141">
        <f>D63+D64+D65</f>
        <v>0</v>
      </c>
      <c r="E62" s="141">
        <f>E63+E64+E65</f>
        <v>0</v>
      </c>
      <c r="F62" s="141">
        <f>F63+F64+F65</f>
        <v>0</v>
      </c>
      <c r="G62" s="141">
        <f>G63+G64+G65</f>
        <v>0</v>
      </c>
      <c r="H62" s="1">
        <v>700045</v>
      </c>
    </row>
    <row r="63" spans="1:8" s="142" customFormat="1" x14ac:dyDescent="0.2">
      <c r="A63" s="103" t="s">
        <v>256</v>
      </c>
      <c r="B63" s="103"/>
      <c r="C63" s="104">
        <v>0</v>
      </c>
      <c r="D63" s="104">
        <v>0</v>
      </c>
      <c r="E63" s="104">
        <v>0</v>
      </c>
      <c r="F63" s="104">
        <v>0</v>
      </c>
      <c r="G63" s="104">
        <v>0</v>
      </c>
      <c r="H63" s="1">
        <v>700046</v>
      </c>
    </row>
    <row r="64" spans="1:8" s="142" customFormat="1" x14ac:dyDescent="0.2">
      <c r="A64" s="103" t="s">
        <v>257</v>
      </c>
      <c r="B64" s="103"/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">
        <v>700047</v>
      </c>
    </row>
    <row r="65" spans="1:8" s="142" customFormat="1" x14ac:dyDescent="0.2">
      <c r="A65" s="103" t="s">
        <v>258</v>
      </c>
      <c r="B65" s="103"/>
      <c r="C65" s="104">
        <v>0</v>
      </c>
      <c r="D65" s="104">
        <v>0</v>
      </c>
      <c r="E65" s="104">
        <v>0</v>
      </c>
      <c r="F65" s="104">
        <v>0</v>
      </c>
      <c r="G65" s="104">
        <v>0</v>
      </c>
      <c r="H65" s="1">
        <v>700048</v>
      </c>
    </row>
    <row r="66" spans="1:8" s="142" customFormat="1" ht="7.9" customHeight="1" x14ac:dyDescent="0.2">
      <c r="A66" s="103"/>
      <c r="B66" s="103"/>
      <c r="C66" s="143"/>
      <c r="D66" s="143"/>
      <c r="E66" s="143"/>
      <c r="F66" s="143"/>
      <c r="G66" s="143"/>
      <c r="H66" s="1" t="s">
        <v>332</v>
      </c>
    </row>
    <row r="67" spans="1:8" s="142" customFormat="1" x14ac:dyDescent="0.2">
      <c r="A67" s="74" t="s">
        <v>259</v>
      </c>
      <c r="B67" s="74"/>
      <c r="C67" s="141">
        <f>C68+C69+C70+C71+C72+C73+C74</f>
        <v>0</v>
      </c>
      <c r="D67" s="141">
        <f>D68+D69+D70+D71+D72+D73+D74</f>
        <v>0</v>
      </c>
      <c r="E67" s="141">
        <f>E68+E69+E70+E71+E72+E73+E74</f>
        <v>0</v>
      </c>
      <c r="F67" s="141">
        <f>F68+F69+F70+F71+F72+F73+F74</f>
        <v>0</v>
      </c>
      <c r="G67" s="141">
        <f>G68+G69+G70+G71+G72+G73+G74</f>
        <v>0</v>
      </c>
      <c r="H67" s="1">
        <v>700049</v>
      </c>
    </row>
    <row r="68" spans="1:8" s="142" customFormat="1" x14ac:dyDescent="0.2">
      <c r="A68" s="103" t="s">
        <v>108</v>
      </c>
      <c r="B68" s="103"/>
      <c r="C68" s="104">
        <v>0</v>
      </c>
      <c r="D68" s="104">
        <v>0</v>
      </c>
      <c r="E68" s="104">
        <v>0</v>
      </c>
      <c r="F68" s="104">
        <v>0</v>
      </c>
      <c r="G68" s="104">
        <v>0</v>
      </c>
      <c r="H68" s="1">
        <v>700050</v>
      </c>
    </row>
    <row r="69" spans="1:8" s="142" customFormat="1" x14ac:dyDescent="0.2">
      <c r="A69" s="103" t="s">
        <v>254</v>
      </c>
      <c r="B69" s="103"/>
      <c r="C69" s="104">
        <v>0</v>
      </c>
      <c r="D69" s="104">
        <v>0</v>
      </c>
      <c r="E69" s="104">
        <v>0</v>
      </c>
      <c r="F69" s="104">
        <v>0</v>
      </c>
      <c r="G69" s="104">
        <v>0</v>
      </c>
      <c r="H69" s="1">
        <v>700051</v>
      </c>
    </row>
    <row r="70" spans="1:8" s="142" customFormat="1" x14ac:dyDescent="0.2">
      <c r="A70" s="103" t="s">
        <v>109</v>
      </c>
      <c r="B70" s="103"/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">
        <v>700052</v>
      </c>
    </row>
    <row r="71" spans="1:8" s="142" customFormat="1" x14ac:dyDescent="0.2">
      <c r="A71" s="103" t="s">
        <v>110</v>
      </c>
      <c r="B71" s="103"/>
      <c r="C71" s="104">
        <v>0</v>
      </c>
      <c r="D71" s="104">
        <v>0</v>
      </c>
      <c r="E71" s="104">
        <v>0</v>
      </c>
      <c r="F71" s="104">
        <v>0</v>
      </c>
      <c r="G71" s="104">
        <v>0</v>
      </c>
      <c r="H71" s="1">
        <v>700053</v>
      </c>
    </row>
    <row r="72" spans="1:8" s="1" customFormat="1" ht="11.25" customHeight="1" x14ac:dyDescent="0.2">
      <c r="A72" s="103" t="s">
        <v>111</v>
      </c>
      <c r="B72" s="103"/>
      <c r="C72" s="104">
        <v>0</v>
      </c>
      <c r="D72" s="104">
        <v>0</v>
      </c>
      <c r="E72" s="104">
        <v>0</v>
      </c>
      <c r="F72" s="104">
        <v>0</v>
      </c>
      <c r="G72" s="104">
        <v>0</v>
      </c>
      <c r="H72" s="1">
        <v>700054</v>
      </c>
    </row>
    <row r="73" spans="1:8" s="74" customFormat="1" x14ac:dyDescent="0.2">
      <c r="A73" s="103" t="s">
        <v>112</v>
      </c>
      <c r="B73" s="103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">
        <v>700055</v>
      </c>
    </row>
    <row r="74" spans="1:8" s="1" customFormat="1" ht="11.25" customHeight="1" x14ac:dyDescent="0.2">
      <c r="A74" s="103" t="s">
        <v>253</v>
      </c>
      <c r="B74" s="103"/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">
        <v>700056</v>
      </c>
    </row>
    <row r="75" spans="1:8" s="28" customFormat="1" ht="7.15" customHeight="1" x14ac:dyDescent="0.2">
      <c r="A75" s="20"/>
      <c r="B75" s="20"/>
      <c r="C75" s="24"/>
      <c r="D75" s="24"/>
      <c r="E75" s="24"/>
      <c r="F75" s="24"/>
      <c r="G75" s="24"/>
      <c r="H75" s="20" t="s">
        <v>332</v>
      </c>
    </row>
    <row r="76" spans="1:8" s="142" customFormat="1" x14ac:dyDescent="0.2">
      <c r="A76" s="74" t="s">
        <v>260</v>
      </c>
      <c r="B76" s="74"/>
      <c r="C76" s="141">
        <f>C77+C78+C79+C80+C81</f>
        <v>0</v>
      </c>
      <c r="D76" s="141">
        <f>D77+D78+D79+D80+D81</f>
        <v>0</v>
      </c>
      <c r="E76" s="141">
        <f>E77+E78+E79+E80+E81</f>
        <v>0</v>
      </c>
      <c r="F76" s="141">
        <f>F77+F78+F79+F80+F81</f>
        <v>0</v>
      </c>
      <c r="G76" s="141">
        <f>G77+G78+G79+G80+G81</f>
        <v>0</v>
      </c>
      <c r="H76" s="1">
        <v>700057</v>
      </c>
    </row>
    <row r="77" spans="1:8" s="142" customFormat="1" x14ac:dyDescent="0.2">
      <c r="A77" s="103" t="s">
        <v>95</v>
      </c>
      <c r="B77" s="103"/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">
        <v>700058</v>
      </c>
    </row>
    <row r="78" spans="1:8" s="142" customFormat="1" x14ac:dyDescent="0.2">
      <c r="A78" s="103" t="s">
        <v>248</v>
      </c>
      <c r="B78" s="103"/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">
        <v>700059</v>
      </c>
    </row>
    <row r="79" spans="1:8" s="142" customFormat="1" x14ac:dyDescent="0.2">
      <c r="A79" s="103" t="s">
        <v>96</v>
      </c>
      <c r="B79" s="103"/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">
        <v>700060</v>
      </c>
    </row>
    <row r="80" spans="1:8" s="142" customFormat="1" x14ac:dyDescent="0.2">
      <c r="A80" s="103" t="s">
        <v>97</v>
      </c>
      <c r="B80" s="103"/>
      <c r="C80" s="104">
        <v>0</v>
      </c>
      <c r="D80" s="104">
        <v>0</v>
      </c>
      <c r="E80" s="104">
        <v>0</v>
      </c>
      <c r="F80" s="104">
        <v>0</v>
      </c>
      <c r="G80" s="104">
        <v>0</v>
      </c>
      <c r="H80" s="1">
        <v>700061</v>
      </c>
    </row>
    <row r="81" spans="1:8" s="142" customFormat="1" x14ac:dyDescent="0.2">
      <c r="A81" s="103" t="s">
        <v>98</v>
      </c>
      <c r="B81" s="103"/>
      <c r="C81" s="104">
        <v>0</v>
      </c>
      <c r="D81" s="104">
        <v>0</v>
      </c>
      <c r="E81" s="104">
        <v>0</v>
      </c>
      <c r="F81" s="104">
        <v>0</v>
      </c>
      <c r="G81" s="104">
        <v>0</v>
      </c>
      <c r="H81" s="1">
        <v>700062</v>
      </c>
    </row>
    <row r="82" spans="1:8" s="28" customFormat="1" ht="7.15" customHeight="1" x14ac:dyDescent="0.2">
      <c r="A82" s="20"/>
      <c r="B82" s="20"/>
      <c r="C82" s="24"/>
      <c r="D82" s="24"/>
      <c r="E82" s="24"/>
      <c r="F82" s="24"/>
      <c r="G82" s="24"/>
      <c r="H82" s="20" t="s">
        <v>332</v>
      </c>
    </row>
    <row r="83" spans="1:8" s="142" customFormat="1" x14ac:dyDescent="0.2">
      <c r="A83" s="74" t="s">
        <v>261</v>
      </c>
      <c r="B83" s="74"/>
      <c r="C83" s="141">
        <f>C84+C85+C86+C87+C88</f>
        <v>0</v>
      </c>
      <c r="D83" s="141">
        <f>D84+D85+D86+D87+D88</f>
        <v>0</v>
      </c>
      <c r="E83" s="141">
        <f>E84+E85+E86+E87+E88</f>
        <v>0</v>
      </c>
      <c r="F83" s="141">
        <f>F84+F85+F86+F87+F88</f>
        <v>0</v>
      </c>
      <c r="G83" s="141">
        <f>G84+G85+G86+G87+G88</f>
        <v>0</v>
      </c>
      <c r="H83" s="1">
        <v>700063</v>
      </c>
    </row>
    <row r="84" spans="1:8" s="1" customFormat="1" x14ac:dyDescent="0.2">
      <c r="A84" s="103" t="s">
        <v>95</v>
      </c>
      <c r="B84" s="103"/>
      <c r="C84" s="104">
        <v>0</v>
      </c>
      <c r="D84" s="104">
        <v>0</v>
      </c>
      <c r="E84" s="104">
        <v>0</v>
      </c>
      <c r="F84" s="104">
        <v>0</v>
      </c>
      <c r="G84" s="104">
        <v>0</v>
      </c>
      <c r="H84" s="1">
        <v>700064</v>
      </c>
    </row>
    <row r="85" spans="1:8" s="74" customFormat="1" x14ac:dyDescent="0.2">
      <c r="A85" s="103" t="s">
        <v>248</v>
      </c>
      <c r="B85" s="103"/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">
        <v>700065</v>
      </c>
    </row>
    <row r="86" spans="1:8" s="1" customFormat="1" ht="14.25" customHeight="1" x14ac:dyDescent="0.2">
      <c r="A86" s="103" t="s">
        <v>96</v>
      </c>
      <c r="B86" s="103"/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">
        <v>700066</v>
      </c>
    </row>
    <row r="87" spans="1:8" s="1" customFormat="1" ht="14.25" customHeight="1" x14ac:dyDescent="0.2">
      <c r="A87" s="103" t="s">
        <v>97</v>
      </c>
      <c r="B87" s="103"/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">
        <v>700067</v>
      </c>
    </row>
    <row r="88" spans="1:8" s="1" customFormat="1" x14ac:dyDescent="0.2">
      <c r="A88" s="103" t="s">
        <v>98</v>
      </c>
      <c r="B88" s="103"/>
      <c r="C88" s="104">
        <v>0</v>
      </c>
      <c r="D88" s="104">
        <v>0</v>
      </c>
      <c r="E88" s="104">
        <v>0</v>
      </c>
      <c r="F88" s="104">
        <v>0</v>
      </c>
      <c r="G88" s="104">
        <v>0</v>
      </c>
      <c r="H88" s="1">
        <v>700068</v>
      </c>
    </row>
    <row r="89" spans="1:8" ht="7.9" customHeight="1" x14ac:dyDescent="0.2">
      <c r="C89" s="24"/>
      <c r="D89" s="24"/>
      <c r="E89" s="24"/>
      <c r="F89" s="24"/>
      <c r="G89" s="24"/>
      <c r="H89" s="20" t="s">
        <v>332</v>
      </c>
    </row>
    <row r="90" spans="1:8" s="1" customFormat="1" x14ac:dyDescent="0.2">
      <c r="A90" s="74" t="s">
        <v>262</v>
      </c>
      <c r="B90" s="74"/>
      <c r="C90" s="144">
        <v>0</v>
      </c>
      <c r="D90" s="144">
        <v>0</v>
      </c>
      <c r="E90" s="144">
        <v>0</v>
      </c>
      <c r="F90" s="144">
        <v>0</v>
      </c>
      <c r="G90" s="144">
        <v>0</v>
      </c>
      <c r="H90" s="1">
        <v>700069</v>
      </c>
    </row>
    <row r="91" spans="1:8" s="1" customFormat="1" ht="7.9" customHeight="1" x14ac:dyDescent="0.2">
      <c r="C91" s="140"/>
      <c r="D91" s="140"/>
      <c r="E91" s="140"/>
      <c r="F91" s="140"/>
      <c r="G91" s="140"/>
      <c r="H91" s="1" t="s">
        <v>332</v>
      </c>
    </row>
    <row r="92" spans="1:8" s="1" customFormat="1" x14ac:dyDescent="0.2">
      <c r="A92" s="74" t="s">
        <v>341</v>
      </c>
      <c r="B92" s="74"/>
      <c r="C92" s="141">
        <f>C93+C94</f>
        <v>0</v>
      </c>
      <c r="D92" s="141">
        <f>D93+D94</f>
        <v>0</v>
      </c>
      <c r="E92" s="141">
        <f>E93+E94</f>
        <v>0</v>
      </c>
      <c r="F92" s="141">
        <f>F93+F94</f>
        <v>0</v>
      </c>
      <c r="G92" s="141">
        <f>G93+G94</f>
        <v>0</v>
      </c>
      <c r="H92" s="1">
        <v>700070</v>
      </c>
    </row>
    <row r="93" spans="1:8" s="1" customFormat="1" ht="12.75" customHeight="1" x14ac:dyDescent="0.2">
      <c r="A93" s="103" t="s">
        <v>113</v>
      </c>
      <c r="B93" s="103"/>
      <c r="C93" s="104">
        <v>0</v>
      </c>
      <c r="D93" s="104">
        <v>0</v>
      </c>
      <c r="E93" s="104">
        <v>0</v>
      </c>
      <c r="F93" s="104">
        <v>0</v>
      </c>
      <c r="G93" s="104">
        <v>0</v>
      </c>
      <c r="H93" s="1">
        <v>700071</v>
      </c>
    </row>
    <row r="94" spans="1:8" s="1" customFormat="1" x14ac:dyDescent="0.2">
      <c r="A94" s="103" t="s">
        <v>114</v>
      </c>
      <c r="B94" s="103"/>
      <c r="C94" s="104">
        <v>0</v>
      </c>
      <c r="D94" s="104">
        <v>0</v>
      </c>
      <c r="E94" s="104">
        <v>0</v>
      </c>
      <c r="F94" s="104">
        <v>0</v>
      </c>
      <c r="G94" s="104">
        <v>0</v>
      </c>
      <c r="H94" s="1">
        <v>700072</v>
      </c>
    </row>
    <row r="95" spans="1:8" s="1" customFormat="1" ht="12.75" customHeight="1" thickBot="1" x14ac:dyDescent="0.25">
      <c r="A95" s="103"/>
      <c r="B95" s="103"/>
      <c r="C95" s="145"/>
      <c r="D95" s="145"/>
      <c r="E95" s="145"/>
      <c r="F95" s="145"/>
      <c r="G95" s="145"/>
      <c r="H95" s="1" t="s">
        <v>332</v>
      </c>
    </row>
    <row r="96" spans="1:8" s="1" customFormat="1" ht="17.25" thickBot="1" x14ac:dyDescent="0.3">
      <c r="A96" s="146" t="s">
        <v>115</v>
      </c>
      <c r="B96" s="147"/>
      <c r="C96" s="148">
        <f>C6+C50</f>
        <v>0</v>
      </c>
      <c r="D96" s="148">
        <f>D6+D50</f>
        <v>0</v>
      </c>
      <c r="E96" s="148">
        <f>E6+E50</f>
        <v>0</v>
      </c>
      <c r="F96" s="148">
        <f>F6+F50</f>
        <v>0</v>
      </c>
      <c r="G96" s="149">
        <f>G6+G50</f>
        <v>0</v>
      </c>
      <c r="H96" s="1">
        <v>700073</v>
      </c>
    </row>
    <row r="98" spans="1:8" ht="12.75" customHeight="1" thickBot="1" x14ac:dyDescent="0.25"/>
    <row r="99" spans="1:8" s="1" customFormat="1" ht="12.75" customHeight="1" thickBot="1" x14ac:dyDescent="0.25">
      <c r="A99" s="229" t="s">
        <v>349</v>
      </c>
      <c r="C99" s="231" t="str">
        <f>+IF(ROUND((C96-'PATRIMONIO NETO Y PASIVO'!C87), 0)=0,"OK","KO")</f>
        <v>OK</v>
      </c>
      <c r="D99" s="231" t="str">
        <f>+IF(ROUND((D96-'PATRIMONIO NETO Y PASIVO'!D87), 0)=0,"OK","KO")</f>
        <v>OK</v>
      </c>
      <c r="E99" s="231" t="str">
        <f>+IF(ROUND((E96-'PATRIMONIO NETO Y PASIVO'!E87), 0)=0,"OK","KO")</f>
        <v>OK</v>
      </c>
      <c r="F99" s="231" t="str">
        <f>+IF(ROUND((F96-'PATRIMONIO NETO Y PASIVO'!F87), 0)=0,"OK","KO")</f>
        <v>OK</v>
      </c>
      <c r="G99" s="232" t="str">
        <f>+IF(ROUND((G96-'PATRIMONIO NETO Y PASIVO'!G87), 0)=0,"OK","KO")</f>
        <v>OK</v>
      </c>
      <c r="H99" s="231" t="str">
        <f>+IF(ROUND((H96-'PATRIMONIO NETO Y PASIVO'!H87), 0)=0,"OK","KO")</f>
        <v>KO</v>
      </c>
    </row>
    <row r="100" spans="1:8" ht="12.7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s="25" customFormat="1" ht="12.75" customHeight="1" x14ac:dyDescent="0.25">
      <c r="H106" s="20"/>
    </row>
    <row r="107" spans="1:8" ht="12.75" customHeight="1" x14ac:dyDescent="0.2"/>
  </sheetData>
  <sheetProtection algorithmName="SHA-512" hashValue="QoCf7O72VKH5Lf0sXjOaR++mYETQ7XmgqWRcwf23u19j6Bgq+8s/8Q3J/mQDPiObKSqksIxOli1QEz+Xn/b/lA==" saltValue="1777zKxeC0RFgVg8o5aKIA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87"/>
  <sheetViews>
    <sheetView tabSelected="1" topLeftCell="A10" workbookViewId="0">
      <selection activeCell="C26" sqref="C26"/>
    </sheetView>
  </sheetViews>
  <sheetFormatPr baseColWidth="10" defaultColWidth="11.42578125" defaultRowHeight="12.75" x14ac:dyDescent="0.2"/>
  <cols>
    <col min="1" max="1" width="81.140625" style="20" customWidth="1"/>
    <col min="2" max="2" width="2" style="20" customWidth="1"/>
    <col min="3" max="7" width="15.7109375" style="20" customWidth="1"/>
    <col min="8" max="8" width="11.42578125" style="20" hidden="1" customWidth="1"/>
    <col min="9" max="16384" width="11.42578125" style="20"/>
  </cols>
  <sheetData>
    <row r="1" spans="1:8" s="1" customFormat="1" x14ac:dyDescent="0.2">
      <c r="C1" s="131"/>
      <c r="D1" s="131"/>
    </row>
    <row r="2" spans="1:8" s="1" customFormat="1" ht="16.5" thickBot="1" x14ac:dyDescent="0.3">
      <c r="A2" s="132" t="str">
        <f>IF('DATOS EMPRESA'!C4&lt;&gt;"",'DATOS EMPRESA'!C4,"")</f>
        <v>ABEREKIN, S.A.</v>
      </c>
      <c r="B2" s="133"/>
      <c r="C2" s="134"/>
      <c r="D2" s="134"/>
    </row>
    <row r="3" spans="1:8" s="1" customFormat="1" x14ac:dyDescent="0.2">
      <c r="A3" s="119"/>
      <c r="C3" s="222" t="s">
        <v>345</v>
      </c>
      <c r="D3" s="248" t="s">
        <v>0</v>
      </c>
      <c r="E3" s="249"/>
      <c r="F3" s="249"/>
      <c r="G3" s="250"/>
    </row>
    <row r="4" spans="1:8" s="1" customFormat="1" ht="18.75" thickBot="1" x14ac:dyDescent="0.3">
      <c r="A4" s="136" t="s">
        <v>82</v>
      </c>
      <c r="B4" s="233"/>
      <c r="C4" s="241">
        <v>2022</v>
      </c>
      <c r="D4" s="221">
        <v>2023</v>
      </c>
      <c r="E4" s="223">
        <v>2024</v>
      </c>
      <c r="F4" s="242">
        <v>2025</v>
      </c>
      <c r="G4" s="224">
        <v>2026</v>
      </c>
    </row>
    <row r="5" spans="1:8" s="1" customFormat="1" x14ac:dyDescent="0.2">
      <c r="C5" s="131"/>
      <c r="D5" s="131"/>
    </row>
    <row r="6" spans="1:8" s="1" customFormat="1" ht="15.75" x14ac:dyDescent="0.25">
      <c r="A6" s="77" t="s">
        <v>116</v>
      </c>
      <c r="B6" s="77"/>
      <c r="C6" s="139">
        <f>C8+C24+C32</f>
        <v>0</v>
      </c>
      <c r="D6" s="139">
        <f>D8+D24+D32</f>
        <v>0</v>
      </c>
      <c r="E6" s="139">
        <f>E8+E24+E32</f>
        <v>0</v>
      </c>
      <c r="F6" s="139">
        <f>F8+F24+F32</f>
        <v>0</v>
      </c>
      <c r="G6" s="139">
        <f>G8+G24+G32</f>
        <v>0</v>
      </c>
      <c r="H6" s="1">
        <v>800000</v>
      </c>
    </row>
    <row r="7" spans="1:8" s="1" customFormat="1" x14ac:dyDescent="0.2">
      <c r="C7" s="140"/>
      <c r="D7" s="140"/>
      <c r="E7" s="140"/>
      <c r="F7" s="140"/>
      <c r="G7" s="140"/>
      <c r="H7" s="1" t="s">
        <v>332</v>
      </c>
    </row>
    <row r="8" spans="1:8" s="1" customFormat="1" ht="15" x14ac:dyDescent="0.25">
      <c r="A8" s="150" t="s">
        <v>117</v>
      </c>
      <c r="B8" s="150"/>
      <c r="C8" s="151">
        <f>C10+C14+C18+C22</f>
        <v>0</v>
      </c>
      <c r="D8" s="151">
        <f>D10+D14+D18+D22</f>
        <v>0</v>
      </c>
      <c r="E8" s="151">
        <f>E10+E14+E18+E22</f>
        <v>0</v>
      </c>
      <c r="F8" s="151">
        <f>F10+F14+F18+F22</f>
        <v>0</v>
      </c>
      <c r="G8" s="151">
        <f>G10+G14+G18+G22</f>
        <v>0</v>
      </c>
      <c r="H8" s="1">
        <v>800001</v>
      </c>
    </row>
    <row r="9" spans="1:8" s="1" customFormat="1" x14ac:dyDescent="0.2">
      <c r="A9" s="103"/>
      <c r="B9" s="103"/>
      <c r="C9" s="145"/>
      <c r="D9" s="145"/>
      <c r="E9" s="145"/>
      <c r="F9" s="145"/>
      <c r="G9" s="145"/>
      <c r="H9" s="1" t="s">
        <v>332</v>
      </c>
    </row>
    <row r="10" spans="1:8" s="1" customFormat="1" x14ac:dyDescent="0.2">
      <c r="A10" s="74" t="s">
        <v>263</v>
      </c>
      <c r="C10" s="141">
        <f>C11+C12</f>
        <v>0</v>
      </c>
      <c r="D10" s="141">
        <f>D11+D12</f>
        <v>0</v>
      </c>
      <c r="E10" s="141">
        <f>E11+E12</f>
        <v>0</v>
      </c>
      <c r="F10" s="141">
        <f>F11+F12</f>
        <v>0</v>
      </c>
      <c r="G10" s="141">
        <f>G11+G12</f>
        <v>0</v>
      </c>
      <c r="H10" s="1">
        <v>800002</v>
      </c>
    </row>
    <row r="11" spans="1:8" s="1" customFormat="1" x14ac:dyDescent="0.2">
      <c r="A11" s="103" t="s">
        <v>264</v>
      </c>
      <c r="B11" s="103"/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">
        <v>800003</v>
      </c>
    </row>
    <row r="12" spans="1:8" s="1" customFormat="1" x14ac:dyDescent="0.2">
      <c r="A12" s="103" t="s">
        <v>265</v>
      </c>
      <c r="B12" s="103"/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">
        <v>800004</v>
      </c>
    </row>
    <row r="13" spans="1:8" s="1" customFormat="1" x14ac:dyDescent="0.2">
      <c r="A13" s="103"/>
      <c r="B13" s="103"/>
      <c r="C13" s="145"/>
      <c r="D13" s="145"/>
      <c r="E13" s="145"/>
      <c r="F13" s="145"/>
      <c r="G13" s="145"/>
      <c r="H13" s="1" t="s">
        <v>332</v>
      </c>
    </row>
    <row r="14" spans="1:8" s="1" customFormat="1" x14ac:dyDescent="0.2">
      <c r="A14" s="74" t="s">
        <v>266</v>
      </c>
      <c r="B14" s="74"/>
      <c r="C14" s="141">
        <f>C15+C16</f>
        <v>0</v>
      </c>
      <c r="D14" s="141">
        <f>D15+D16</f>
        <v>0</v>
      </c>
      <c r="E14" s="141">
        <f>E15+E16</f>
        <v>0</v>
      </c>
      <c r="F14" s="141">
        <f>F15+F16</f>
        <v>0</v>
      </c>
      <c r="G14" s="141">
        <f>G15+G16</f>
        <v>0</v>
      </c>
      <c r="H14" s="1">
        <v>800005</v>
      </c>
    </row>
    <row r="15" spans="1:8" s="1" customFormat="1" x14ac:dyDescent="0.2">
      <c r="A15" s="103" t="s">
        <v>267</v>
      </c>
      <c r="B15" s="103"/>
      <c r="C15" s="243">
        <v>0</v>
      </c>
      <c r="D15" s="104">
        <v>0</v>
      </c>
      <c r="E15" s="104">
        <v>0</v>
      </c>
      <c r="F15" s="104">
        <v>0</v>
      </c>
      <c r="G15" s="104">
        <v>0</v>
      </c>
      <c r="H15" s="1">
        <v>800006</v>
      </c>
    </row>
    <row r="16" spans="1:8" s="1" customFormat="1" x14ac:dyDescent="0.2">
      <c r="A16" s="103" t="s">
        <v>118</v>
      </c>
      <c r="B16" s="103"/>
      <c r="C16" s="243">
        <v>0</v>
      </c>
      <c r="D16" s="104">
        <v>0</v>
      </c>
      <c r="E16" s="104">
        <v>0</v>
      </c>
      <c r="F16" s="104">
        <v>0</v>
      </c>
      <c r="G16" s="104">
        <v>0</v>
      </c>
      <c r="H16" s="1">
        <v>800007</v>
      </c>
    </row>
    <row r="17" spans="1:8" x14ac:dyDescent="0.2">
      <c r="B17" s="27"/>
      <c r="C17" s="30"/>
      <c r="D17" s="30"/>
      <c r="E17" s="30"/>
      <c r="F17" s="30"/>
      <c r="G17" s="30"/>
      <c r="H17" s="20" t="s">
        <v>332</v>
      </c>
    </row>
    <row r="18" spans="1:8" s="1" customFormat="1" x14ac:dyDescent="0.2">
      <c r="A18" s="74" t="s">
        <v>268</v>
      </c>
      <c r="C18" s="141">
        <f>C19+C20</f>
        <v>0</v>
      </c>
      <c r="D18" s="141">
        <f>D19+D20</f>
        <v>0</v>
      </c>
      <c r="E18" s="141">
        <f>E19+E20</f>
        <v>0</v>
      </c>
      <c r="F18" s="141">
        <f>F19+F20</f>
        <v>0</v>
      </c>
      <c r="G18" s="141">
        <f>G19+G20</f>
        <v>0</v>
      </c>
      <c r="H18" s="1">
        <v>800008</v>
      </c>
    </row>
    <row r="19" spans="1:8" s="1" customFormat="1" x14ac:dyDescent="0.2">
      <c r="A19" s="103" t="s">
        <v>119</v>
      </c>
      <c r="B19" s="103"/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">
        <v>800009</v>
      </c>
    </row>
    <row r="20" spans="1:8" s="1" customFormat="1" x14ac:dyDescent="0.2">
      <c r="A20" s="103" t="s">
        <v>269</v>
      </c>
      <c r="B20" s="103"/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">
        <v>800010</v>
      </c>
    </row>
    <row r="21" spans="1:8" x14ac:dyDescent="0.2">
      <c r="B21" s="28"/>
      <c r="C21" s="30"/>
      <c r="D21" s="30"/>
      <c r="E21" s="30"/>
      <c r="F21" s="30"/>
      <c r="G21" s="30"/>
      <c r="H21" s="20" t="s">
        <v>332</v>
      </c>
    </row>
    <row r="22" spans="1:8" s="1" customFormat="1" x14ac:dyDescent="0.2">
      <c r="A22" s="74" t="s">
        <v>270</v>
      </c>
      <c r="B22" s="142"/>
      <c r="C22" s="141">
        <f>EXPLOTACIÓN!C98</f>
        <v>0</v>
      </c>
      <c r="D22" s="141">
        <f>EXPLOTACIÓN!D98</f>
        <v>0</v>
      </c>
      <c r="E22" s="141">
        <f>EXPLOTACIÓN!E98</f>
        <v>0</v>
      </c>
      <c r="F22" s="141">
        <f>EXPLOTACIÓN!F98</f>
        <v>0</v>
      </c>
      <c r="G22" s="141">
        <f>EXPLOTACIÓN!G98</f>
        <v>0</v>
      </c>
      <c r="H22" s="1">
        <v>800011</v>
      </c>
    </row>
    <row r="23" spans="1:8" x14ac:dyDescent="0.2">
      <c r="A23" s="28"/>
      <c r="B23" s="28"/>
      <c r="C23" s="30"/>
      <c r="D23" s="30"/>
      <c r="E23" s="30"/>
      <c r="F23" s="30"/>
      <c r="G23" s="30"/>
      <c r="H23" s="20" t="s">
        <v>332</v>
      </c>
    </row>
    <row r="24" spans="1:8" s="1" customFormat="1" ht="15" x14ac:dyDescent="0.25">
      <c r="A24" s="150" t="s">
        <v>120</v>
      </c>
      <c r="B24" s="152"/>
      <c r="C24" s="151">
        <f>C26+C28+C30</f>
        <v>0</v>
      </c>
      <c r="D24" s="151">
        <f>D26+D28+D30</f>
        <v>0</v>
      </c>
      <c r="E24" s="151">
        <f>E26+E28+E30</f>
        <v>0</v>
      </c>
      <c r="F24" s="151">
        <f>F26+F28+F30</f>
        <v>0</v>
      </c>
      <c r="G24" s="151">
        <f>G26+G28+G30</f>
        <v>0</v>
      </c>
      <c r="H24" s="1">
        <v>800012</v>
      </c>
    </row>
    <row r="25" spans="1:8" x14ac:dyDescent="0.2">
      <c r="A25" s="28"/>
      <c r="B25" s="28"/>
      <c r="C25" s="29"/>
      <c r="D25" s="29"/>
      <c r="E25" s="29"/>
      <c r="F25" s="29"/>
      <c r="G25" s="29"/>
      <c r="H25" s="20" t="s">
        <v>332</v>
      </c>
    </row>
    <row r="26" spans="1:8" s="1" customFormat="1" x14ac:dyDescent="0.2">
      <c r="A26" s="74" t="s">
        <v>271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">
        <v>800013</v>
      </c>
    </row>
    <row r="27" spans="1:8" ht="5.0999999999999996" customHeight="1" x14ac:dyDescent="0.2">
      <c r="B27" s="27"/>
      <c r="C27" s="30"/>
      <c r="D27" s="30"/>
      <c r="E27" s="30"/>
      <c r="F27" s="30"/>
      <c r="G27" s="30"/>
      <c r="H27" s="20" t="s">
        <v>332</v>
      </c>
    </row>
    <row r="28" spans="1:8" s="1" customFormat="1" x14ac:dyDescent="0.2">
      <c r="A28" s="74" t="s">
        <v>121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">
        <v>800014</v>
      </c>
    </row>
    <row r="29" spans="1:8" s="1" customFormat="1" ht="4.5" customHeight="1" x14ac:dyDescent="0.2">
      <c r="C29" s="153"/>
      <c r="D29" s="153"/>
      <c r="E29" s="153"/>
      <c r="F29" s="153"/>
      <c r="G29" s="153"/>
      <c r="H29" s="1" t="s">
        <v>332</v>
      </c>
    </row>
    <row r="30" spans="1:8" s="1" customFormat="1" ht="12.75" customHeight="1" x14ac:dyDescent="0.25">
      <c r="A30" s="74" t="s">
        <v>122</v>
      </c>
      <c r="B30" s="77"/>
      <c r="C30" s="144">
        <v>0</v>
      </c>
      <c r="D30" s="144">
        <v>0</v>
      </c>
      <c r="E30" s="144">
        <v>0</v>
      </c>
      <c r="F30" s="144">
        <v>0</v>
      </c>
      <c r="G30" s="144">
        <v>0</v>
      </c>
      <c r="H30" s="1">
        <v>800015</v>
      </c>
    </row>
    <row r="31" spans="1:8" s="1" customFormat="1" ht="15.75" x14ac:dyDescent="0.25">
      <c r="A31" s="77"/>
      <c r="C31" s="140"/>
      <c r="D31" s="140"/>
      <c r="E31" s="140"/>
      <c r="F31" s="140"/>
      <c r="G31" s="140"/>
      <c r="H31" s="1" t="s">
        <v>332</v>
      </c>
    </row>
    <row r="32" spans="1:8" s="1" customFormat="1" ht="15" x14ac:dyDescent="0.25">
      <c r="A32" s="150" t="s">
        <v>123</v>
      </c>
      <c r="B32" s="150"/>
      <c r="C32" s="218">
        <f>C34+C36</f>
        <v>0</v>
      </c>
      <c r="D32" s="218">
        <f>D34+D36</f>
        <v>0</v>
      </c>
      <c r="E32" s="218">
        <f>E34+E36</f>
        <v>0</v>
      </c>
      <c r="F32" s="218">
        <f>F34+F36</f>
        <v>0</v>
      </c>
      <c r="G32" s="218">
        <f>G34+G36</f>
        <v>0</v>
      </c>
      <c r="H32" s="1">
        <v>800016</v>
      </c>
    </row>
    <row r="33" spans="1:8" s="1" customFormat="1" ht="12.75" customHeight="1" x14ac:dyDescent="0.25">
      <c r="A33" s="150"/>
      <c r="B33" s="150"/>
      <c r="C33" s="154"/>
      <c r="D33" s="154"/>
      <c r="E33" s="154"/>
      <c r="F33" s="154"/>
      <c r="G33" s="154"/>
      <c r="H33" s="1" t="s">
        <v>332</v>
      </c>
    </row>
    <row r="34" spans="1:8" s="1" customFormat="1" x14ac:dyDescent="0.2">
      <c r="A34" s="74" t="s">
        <v>272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">
        <v>800017</v>
      </c>
    </row>
    <row r="35" spans="1:8" ht="3.75" customHeight="1" x14ac:dyDescent="0.2">
      <c r="B35" s="27"/>
      <c r="C35" s="219"/>
      <c r="D35" s="219"/>
      <c r="E35" s="219"/>
      <c r="F35" s="219"/>
      <c r="G35" s="219"/>
      <c r="H35" s="20" t="s">
        <v>332</v>
      </c>
    </row>
    <row r="36" spans="1:8" s="1" customFormat="1" x14ac:dyDescent="0.2">
      <c r="A36" s="74" t="s">
        <v>273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  <c r="H36" s="1">
        <v>800018</v>
      </c>
    </row>
    <row r="37" spans="1:8" x14ac:dyDescent="0.2">
      <c r="A37" s="27"/>
      <c r="C37" s="24"/>
      <c r="D37" s="24"/>
      <c r="E37" s="24"/>
      <c r="F37" s="24"/>
      <c r="G37" s="24"/>
      <c r="H37" s="20" t="s">
        <v>332</v>
      </c>
    </row>
    <row r="38" spans="1:8" s="1" customFormat="1" ht="15.75" x14ac:dyDescent="0.25">
      <c r="A38" s="77" t="s">
        <v>124</v>
      </c>
      <c r="C38" s="139">
        <f>C40+C46+C53+C55+C57</f>
        <v>0</v>
      </c>
      <c r="D38" s="139">
        <f>D40+D46+D53+D55+D57</f>
        <v>0</v>
      </c>
      <c r="E38" s="139">
        <f>E40+E46+E53+E55+E57</f>
        <v>0</v>
      </c>
      <c r="F38" s="139">
        <f>F40+F46+F53+F55+F57</f>
        <v>0</v>
      </c>
      <c r="G38" s="139">
        <f>G40+G46+G53+G55+G57</f>
        <v>0</v>
      </c>
      <c r="H38" s="1">
        <v>800019</v>
      </c>
    </row>
    <row r="39" spans="1:8" x14ac:dyDescent="0.2">
      <c r="B39" s="28"/>
      <c r="C39" s="29"/>
      <c r="D39" s="29"/>
      <c r="E39" s="29"/>
      <c r="F39" s="29"/>
      <c r="G39" s="29"/>
      <c r="H39" s="20" t="s">
        <v>332</v>
      </c>
    </row>
    <row r="40" spans="1:8" s="1" customFormat="1" x14ac:dyDescent="0.2">
      <c r="A40" s="74" t="s">
        <v>125</v>
      </c>
      <c r="B40" s="142"/>
      <c r="C40" s="141">
        <f>C41+C42+C43+C44</f>
        <v>0</v>
      </c>
      <c r="D40" s="141">
        <f>D41+D42+D43+D44</f>
        <v>0</v>
      </c>
      <c r="E40" s="141">
        <f>E41+E42+E43+E44</f>
        <v>0</v>
      </c>
      <c r="F40" s="141">
        <f>F41+F42+F43+F44</f>
        <v>0</v>
      </c>
      <c r="G40" s="141">
        <f>G41+G42+G43+G44</f>
        <v>0</v>
      </c>
      <c r="H40" s="1">
        <v>800020</v>
      </c>
    </row>
    <row r="41" spans="1:8" s="1" customFormat="1" x14ac:dyDescent="0.2">
      <c r="A41" s="103" t="s">
        <v>126</v>
      </c>
      <c r="B41" s="103"/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">
        <v>800021</v>
      </c>
    </row>
    <row r="42" spans="1:8" s="1" customFormat="1" x14ac:dyDescent="0.2">
      <c r="A42" s="103" t="s">
        <v>127</v>
      </c>
      <c r="B42" s="103"/>
      <c r="C42" s="104">
        <v>0</v>
      </c>
      <c r="D42" s="104">
        <v>0</v>
      </c>
      <c r="E42" s="104">
        <v>0</v>
      </c>
      <c r="F42" s="104">
        <v>0</v>
      </c>
      <c r="G42" s="104">
        <v>0</v>
      </c>
      <c r="H42" s="1">
        <v>800022</v>
      </c>
    </row>
    <row r="43" spans="1:8" s="1" customFormat="1" x14ac:dyDescent="0.2">
      <c r="A43" s="103" t="s">
        <v>128</v>
      </c>
      <c r="B43" s="103"/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">
        <v>800023</v>
      </c>
    </row>
    <row r="44" spans="1:8" s="1" customFormat="1" x14ac:dyDescent="0.2">
      <c r="A44" s="103" t="s">
        <v>129</v>
      </c>
      <c r="B44" s="103"/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">
        <v>800024</v>
      </c>
    </row>
    <row r="45" spans="1:8" x14ac:dyDescent="0.2">
      <c r="B45" s="27"/>
      <c r="C45" s="30"/>
      <c r="D45" s="30"/>
      <c r="E45" s="30"/>
      <c r="F45" s="30"/>
      <c r="G45" s="30"/>
      <c r="H45" s="20" t="s">
        <v>332</v>
      </c>
    </row>
    <row r="46" spans="1:8" s="1" customFormat="1" x14ac:dyDescent="0.2">
      <c r="A46" s="74" t="s">
        <v>130</v>
      </c>
      <c r="C46" s="141">
        <f>C47+C48+C49+C50+C51</f>
        <v>0</v>
      </c>
      <c r="D46" s="141">
        <f>D47+D48+D49+D50+D51</f>
        <v>0</v>
      </c>
      <c r="E46" s="141">
        <f>E47+E48+E49+E50+E51</f>
        <v>0</v>
      </c>
      <c r="F46" s="141">
        <f>F47+F48+F49+F50+F51</f>
        <v>0</v>
      </c>
      <c r="G46" s="141">
        <f>G47+G48+G49+G50+G51</f>
        <v>0</v>
      </c>
      <c r="H46" s="1">
        <v>800025</v>
      </c>
    </row>
    <row r="47" spans="1:8" s="1" customFormat="1" x14ac:dyDescent="0.2">
      <c r="A47" s="103" t="s">
        <v>131</v>
      </c>
      <c r="B47" s="103"/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">
        <v>800026</v>
      </c>
    </row>
    <row r="48" spans="1:8" s="1" customFormat="1" x14ac:dyDescent="0.2">
      <c r="A48" s="103" t="s">
        <v>132</v>
      </c>
      <c r="B48" s="103"/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">
        <v>800027</v>
      </c>
    </row>
    <row r="49" spans="1:8" s="1" customFormat="1" x14ac:dyDescent="0.2">
      <c r="A49" s="103" t="s">
        <v>133</v>
      </c>
      <c r="B49" s="103"/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">
        <v>800028</v>
      </c>
    </row>
    <row r="50" spans="1:8" s="1" customFormat="1" x14ac:dyDescent="0.2">
      <c r="A50" s="103" t="s">
        <v>97</v>
      </c>
      <c r="B50" s="103"/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">
        <v>800029</v>
      </c>
    </row>
    <row r="51" spans="1:8" s="1" customFormat="1" x14ac:dyDescent="0.2">
      <c r="A51" s="103" t="s">
        <v>134</v>
      </c>
      <c r="B51" s="103"/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">
        <v>800030</v>
      </c>
    </row>
    <row r="52" spans="1:8" x14ac:dyDescent="0.2">
      <c r="A52" s="28"/>
      <c r="B52" s="28"/>
      <c r="C52" s="29"/>
      <c r="D52" s="29"/>
      <c r="E52" s="29"/>
      <c r="F52" s="29"/>
      <c r="G52" s="29"/>
      <c r="H52" s="20" t="s">
        <v>332</v>
      </c>
    </row>
    <row r="53" spans="1:8" s="1" customFormat="1" x14ac:dyDescent="0.2">
      <c r="A53" s="74" t="s">
        <v>274</v>
      </c>
      <c r="B53" s="142"/>
      <c r="C53" s="144">
        <v>0</v>
      </c>
      <c r="D53" s="144">
        <v>0</v>
      </c>
      <c r="E53" s="144">
        <v>0</v>
      </c>
      <c r="F53" s="144">
        <v>0</v>
      </c>
      <c r="G53" s="144">
        <v>0</v>
      </c>
      <c r="H53" s="1">
        <v>800031</v>
      </c>
    </row>
    <row r="54" spans="1:8" x14ac:dyDescent="0.2">
      <c r="A54" s="31"/>
      <c r="B54" s="28"/>
      <c r="C54" s="32"/>
      <c r="D54" s="32"/>
      <c r="E54" s="32"/>
      <c r="F54" s="32"/>
      <c r="G54" s="32"/>
      <c r="H54" s="20" t="s">
        <v>332</v>
      </c>
    </row>
    <row r="55" spans="1:8" s="1" customFormat="1" x14ac:dyDescent="0.2">
      <c r="A55" s="74" t="s">
        <v>135</v>
      </c>
      <c r="C55" s="144">
        <v>0</v>
      </c>
      <c r="D55" s="144">
        <v>0</v>
      </c>
      <c r="E55" s="144">
        <v>0</v>
      </c>
      <c r="F55" s="144">
        <v>0</v>
      </c>
      <c r="G55" s="144">
        <v>0</v>
      </c>
      <c r="H55" s="1">
        <v>800032</v>
      </c>
    </row>
    <row r="56" spans="1:8" s="1" customFormat="1" x14ac:dyDescent="0.2">
      <c r="A56" s="74"/>
      <c r="C56" s="32"/>
      <c r="D56" s="32"/>
      <c r="E56" s="32"/>
      <c r="F56" s="32"/>
      <c r="G56" s="32"/>
    </row>
    <row r="57" spans="1:8" s="1" customFormat="1" x14ac:dyDescent="0.2">
      <c r="A57" s="74" t="s">
        <v>333</v>
      </c>
      <c r="C57" s="144">
        <v>0</v>
      </c>
      <c r="D57" s="144">
        <v>0</v>
      </c>
      <c r="E57" s="144">
        <v>0</v>
      </c>
      <c r="F57" s="144">
        <v>0</v>
      </c>
      <c r="G57" s="144">
        <v>0</v>
      </c>
      <c r="H57" s="1">
        <v>800054</v>
      </c>
    </row>
    <row r="58" spans="1:8" x14ac:dyDescent="0.2">
      <c r="A58" s="27"/>
      <c r="C58" s="33"/>
      <c r="D58" s="33"/>
      <c r="E58" s="33"/>
      <c r="F58" s="33"/>
      <c r="G58" s="33"/>
      <c r="H58" s="20" t="s">
        <v>332</v>
      </c>
    </row>
    <row r="59" spans="1:8" s="1" customFormat="1" ht="15.75" x14ac:dyDescent="0.25">
      <c r="A59" s="77" t="s">
        <v>136</v>
      </c>
      <c r="C59" s="139">
        <f>C61+C63+C65+C72+C74+C76+C85</f>
        <v>0</v>
      </c>
      <c r="D59" s="139">
        <f>D61+D63+D65+D72+D74+D76+D85</f>
        <v>0</v>
      </c>
      <c r="E59" s="139">
        <f>E61+E63+E65+E72+E74+E76+E85</f>
        <v>0</v>
      </c>
      <c r="F59" s="139">
        <f>F61+F63+F65+F72+F74+F76+F85</f>
        <v>0</v>
      </c>
      <c r="G59" s="139">
        <f>G61+G63+G65+G72+G74+G76+G85</f>
        <v>0</v>
      </c>
      <c r="H59" s="1">
        <v>800033</v>
      </c>
    </row>
    <row r="60" spans="1:8" s="1" customFormat="1" x14ac:dyDescent="0.2">
      <c r="C60" s="140"/>
      <c r="D60" s="140"/>
      <c r="E60" s="140"/>
      <c r="F60" s="140"/>
      <c r="G60" s="140"/>
      <c r="H60" s="1" t="s">
        <v>332</v>
      </c>
    </row>
    <row r="61" spans="1:8" s="1" customFormat="1" ht="12.75" customHeight="1" x14ac:dyDescent="0.2">
      <c r="A61" s="155" t="s">
        <v>137</v>
      </c>
      <c r="C61" s="144">
        <v>0</v>
      </c>
      <c r="D61" s="144">
        <v>0</v>
      </c>
      <c r="E61" s="144">
        <v>0</v>
      </c>
      <c r="F61" s="144">
        <v>0</v>
      </c>
      <c r="G61" s="144">
        <v>0</v>
      </c>
      <c r="H61" s="1">
        <v>800034</v>
      </c>
    </row>
    <row r="62" spans="1:8" s="1" customFormat="1" x14ac:dyDescent="0.2">
      <c r="A62" s="156"/>
      <c r="C62" s="153"/>
      <c r="D62" s="153"/>
      <c r="E62" s="153"/>
      <c r="F62" s="153"/>
      <c r="G62" s="153"/>
      <c r="H62" s="1" t="s">
        <v>332</v>
      </c>
    </row>
    <row r="63" spans="1:8" s="1" customFormat="1" x14ac:dyDescent="0.2">
      <c r="A63" s="74" t="s">
        <v>138</v>
      </c>
      <c r="C63" s="144">
        <v>0</v>
      </c>
      <c r="D63" s="144">
        <v>0</v>
      </c>
      <c r="E63" s="144">
        <v>0</v>
      </c>
      <c r="F63" s="144">
        <v>0</v>
      </c>
      <c r="G63" s="144">
        <v>0</v>
      </c>
      <c r="H63" s="1">
        <v>800035</v>
      </c>
    </row>
    <row r="64" spans="1:8" s="1" customFormat="1" x14ac:dyDescent="0.2">
      <c r="A64" s="74"/>
      <c r="C64" s="140"/>
      <c r="D64" s="140"/>
      <c r="E64" s="140"/>
      <c r="F64" s="140"/>
      <c r="G64" s="140"/>
      <c r="H64" s="1" t="s">
        <v>332</v>
      </c>
    </row>
    <row r="65" spans="1:8" s="1" customFormat="1" x14ac:dyDescent="0.2">
      <c r="A65" s="74" t="s">
        <v>139</v>
      </c>
      <c r="C65" s="141">
        <f>C66+C67+C68+C69+C70</f>
        <v>0</v>
      </c>
      <c r="D65" s="141">
        <f>D66+D67+D68+D69+D70</f>
        <v>0</v>
      </c>
      <c r="E65" s="141">
        <f>E66+E67+E68+E69+E70</f>
        <v>0</v>
      </c>
      <c r="F65" s="141">
        <f>F66+F67+F68+F69+F70</f>
        <v>0</v>
      </c>
      <c r="G65" s="141">
        <f>G66+G67+G68+G69+G70</f>
        <v>0</v>
      </c>
      <c r="H65" s="1">
        <v>800036</v>
      </c>
    </row>
    <row r="66" spans="1:8" s="1" customFormat="1" x14ac:dyDescent="0.2">
      <c r="A66" s="103" t="s">
        <v>131</v>
      </c>
      <c r="B66" s="103"/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">
        <v>800037</v>
      </c>
    </row>
    <row r="67" spans="1:8" s="1" customFormat="1" x14ac:dyDescent="0.2">
      <c r="A67" s="103" t="s">
        <v>132</v>
      </c>
      <c r="B67" s="103"/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">
        <v>800038</v>
      </c>
    </row>
    <row r="68" spans="1:8" s="1" customFormat="1" x14ac:dyDescent="0.2">
      <c r="A68" s="103" t="s">
        <v>133</v>
      </c>
      <c r="B68" s="103"/>
      <c r="C68" s="104">
        <v>0</v>
      </c>
      <c r="D68" s="104">
        <v>0</v>
      </c>
      <c r="E68" s="104">
        <v>0</v>
      </c>
      <c r="F68" s="104">
        <v>0</v>
      </c>
      <c r="G68" s="104">
        <v>0</v>
      </c>
      <c r="H68" s="1">
        <v>800039</v>
      </c>
    </row>
    <row r="69" spans="1:8" s="1" customFormat="1" x14ac:dyDescent="0.2">
      <c r="A69" s="103" t="s">
        <v>97</v>
      </c>
      <c r="B69" s="103"/>
      <c r="C69" s="104">
        <v>0</v>
      </c>
      <c r="D69" s="104">
        <v>0</v>
      </c>
      <c r="E69" s="104">
        <v>0</v>
      </c>
      <c r="F69" s="104">
        <v>0</v>
      </c>
      <c r="G69" s="104">
        <v>0</v>
      </c>
      <c r="H69" s="1">
        <v>800040</v>
      </c>
    </row>
    <row r="70" spans="1:8" s="1" customFormat="1" x14ac:dyDescent="0.2">
      <c r="A70" s="103" t="s">
        <v>134</v>
      </c>
      <c r="B70" s="103"/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">
        <v>800041</v>
      </c>
    </row>
    <row r="71" spans="1:8" x14ac:dyDescent="0.2">
      <c r="C71" s="24"/>
      <c r="D71" s="24"/>
      <c r="E71" s="24"/>
      <c r="F71" s="24"/>
      <c r="G71" s="24"/>
      <c r="H71" s="20" t="s">
        <v>332</v>
      </c>
    </row>
    <row r="72" spans="1:8" s="1" customFormat="1" x14ac:dyDescent="0.2">
      <c r="A72" s="74" t="s">
        <v>275</v>
      </c>
      <c r="C72" s="144">
        <v>0</v>
      </c>
      <c r="D72" s="144">
        <v>0</v>
      </c>
      <c r="E72" s="144">
        <v>0</v>
      </c>
      <c r="F72" s="144">
        <v>0</v>
      </c>
      <c r="G72" s="144">
        <v>0</v>
      </c>
      <c r="H72" s="1">
        <v>800042</v>
      </c>
    </row>
    <row r="73" spans="1:8" x14ac:dyDescent="0.2">
      <c r="C73" s="24"/>
      <c r="D73" s="24"/>
      <c r="E73" s="24"/>
      <c r="F73" s="24"/>
      <c r="G73" s="24"/>
      <c r="H73" s="20" t="s">
        <v>332</v>
      </c>
    </row>
    <row r="74" spans="1:8" s="74" customFormat="1" x14ac:dyDescent="0.2">
      <c r="A74" s="74" t="s">
        <v>340</v>
      </c>
      <c r="C74" s="144">
        <v>0</v>
      </c>
      <c r="D74" s="144">
        <v>0</v>
      </c>
      <c r="E74" s="144">
        <v>0</v>
      </c>
      <c r="F74" s="144">
        <v>0</v>
      </c>
      <c r="G74" s="144">
        <v>0</v>
      </c>
      <c r="H74" s="74">
        <v>800043</v>
      </c>
    </row>
    <row r="75" spans="1:8" x14ac:dyDescent="0.2">
      <c r="C75" s="24"/>
      <c r="D75" s="24"/>
      <c r="E75" s="24"/>
      <c r="F75" s="24"/>
      <c r="G75" s="24"/>
      <c r="H75" s="20" t="s">
        <v>332</v>
      </c>
    </row>
    <row r="76" spans="1:8" s="1" customFormat="1" x14ac:dyDescent="0.2">
      <c r="A76" s="74" t="s">
        <v>278</v>
      </c>
      <c r="C76" s="141">
        <f>C77+C78+C79+C80+C81+C82+C83</f>
        <v>0</v>
      </c>
      <c r="D76" s="141">
        <f>D77+D78+D79+D80+D81+D82+D83</f>
        <v>0</v>
      </c>
      <c r="E76" s="141">
        <f>E77+E78+E79+E80+E81+E82+E83</f>
        <v>0</v>
      </c>
      <c r="F76" s="141">
        <f>F77+F78+F79+F80+F81+F82+F83</f>
        <v>0</v>
      </c>
      <c r="G76" s="141">
        <f>G77+G78+G79+G80+G81+G82+G83</f>
        <v>0</v>
      </c>
      <c r="H76" s="1">
        <v>800044</v>
      </c>
    </row>
    <row r="77" spans="1:8" s="1" customFormat="1" x14ac:dyDescent="0.2">
      <c r="A77" s="103" t="s">
        <v>140</v>
      </c>
      <c r="B77" s="103"/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">
        <v>800045</v>
      </c>
    </row>
    <row r="78" spans="1:8" s="1" customFormat="1" x14ac:dyDescent="0.2">
      <c r="A78" s="103" t="s">
        <v>276</v>
      </c>
      <c r="B78" s="157"/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">
        <v>800046</v>
      </c>
    </row>
    <row r="79" spans="1:8" s="1" customFormat="1" x14ac:dyDescent="0.2">
      <c r="A79" s="103" t="s">
        <v>141</v>
      </c>
      <c r="B79" s="103"/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">
        <v>800047</v>
      </c>
    </row>
    <row r="80" spans="1:8" s="1" customFormat="1" x14ac:dyDescent="0.2">
      <c r="A80" s="103" t="s">
        <v>142</v>
      </c>
      <c r="B80" s="103"/>
      <c r="C80" s="104">
        <v>0</v>
      </c>
      <c r="D80" s="104">
        <v>0</v>
      </c>
      <c r="E80" s="104">
        <v>0</v>
      </c>
      <c r="F80" s="104">
        <v>0</v>
      </c>
      <c r="G80" s="104">
        <v>0</v>
      </c>
      <c r="H80" s="1">
        <v>800048</v>
      </c>
    </row>
    <row r="81" spans="1:8" s="1" customFormat="1" x14ac:dyDescent="0.2">
      <c r="A81" s="103" t="s">
        <v>143</v>
      </c>
      <c r="B81" s="103"/>
      <c r="C81" s="104">
        <v>0</v>
      </c>
      <c r="D81" s="104">
        <v>0</v>
      </c>
      <c r="E81" s="104">
        <v>0</v>
      </c>
      <c r="F81" s="104">
        <v>0</v>
      </c>
      <c r="G81" s="104">
        <v>0</v>
      </c>
      <c r="H81" s="1">
        <v>800049</v>
      </c>
    </row>
    <row r="82" spans="1:8" s="1" customFormat="1" x14ac:dyDescent="0.2">
      <c r="A82" s="103" t="s">
        <v>144</v>
      </c>
      <c r="B82" s="103"/>
      <c r="C82" s="104">
        <v>0</v>
      </c>
      <c r="D82" s="104">
        <v>0</v>
      </c>
      <c r="E82" s="104">
        <v>0</v>
      </c>
      <c r="F82" s="104">
        <v>0</v>
      </c>
      <c r="G82" s="104">
        <v>0</v>
      </c>
      <c r="H82" s="1">
        <v>800050</v>
      </c>
    </row>
    <row r="83" spans="1:8" s="1" customFormat="1" x14ac:dyDescent="0.2">
      <c r="A83" s="103" t="s">
        <v>277</v>
      </c>
      <c r="B83" s="103"/>
      <c r="C83" s="104">
        <v>0</v>
      </c>
      <c r="D83" s="104">
        <v>0</v>
      </c>
      <c r="E83" s="104">
        <v>0</v>
      </c>
      <c r="F83" s="104">
        <v>0</v>
      </c>
      <c r="G83" s="104">
        <v>0</v>
      </c>
      <c r="H83" s="1">
        <v>800051</v>
      </c>
    </row>
    <row r="84" spans="1:8" s="1" customFormat="1" x14ac:dyDescent="0.2">
      <c r="C84" s="140"/>
      <c r="D84" s="140"/>
      <c r="E84" s="140"/>
      <c r="F84" s="140"/>
      <c r="G84" s="140"/>
      <c r="H84" s="1" t="s">
        <v>332</v>
      </c>
    </row>
    <row r="85" spans="1:8" s="1" customFormat="1" x14ac:dyDescent="0.2">
      <c r="A85" s="74" t="s">
        <v>262</v>
      </c>
      <c r="C85" s="144">
        <v>0</v>
      </c>
      <c r="D85" s="144">
        <v>0</v>
      </c>
      <c r="E85" s="144">
        <v>0</v>
      </c>
      <c r="F85" s="144">
        <v>0</v>
      </c>
      <c r="G85" s="144">
        <v>0</v>
      </c>
      <c r="H85" s="1">
        <v>800052</v>
      </c>
    </row>
    <row r="86" spans="1:8" s="1" customFormat="1" ht="13.5" thickBot="1" x14ac:dyDescent="0.25">
      <c r="C86" s="140"/>
      <c r="D86" s="140"/>
      <c r="E86" s="140"/>
      <c r="F86" s="140"/>
      <c r="G86" s="140"/>
      <c r="H86" s="1" t="s">
        <v>332</v>
      </c>
    </row>
    <row r="87" spans="1:8" s="1" customFormat="1" ht="17.25" thickBot="1" x14ac:dyDescent="0.3">
      <c r="A87" s="146" t="s">
        <v>145</v>
      </c>
      <c r="B87" s="158"/>
      <c r="C87" s="148">
        <f>C6+C38+C59</f>
        <v>0</v>
      </c>
      <c r="D87" s="148">
        <f>D6+D38+D59</f>
        <v>0</v>
      </c>
      <c r="E87" s="148">
        <f>E6+E38+E59</f>
        <v>0</v>
      </c>
      <c r="F87" s="148">
        <f>F6+F38+F59</f>
        <v>0</v>
      </c>
      <c r="G87" s="149">
        <f>G6+G38+G59</f>
        <v>0</v>
      </c>
      <c r="H87" s="1">
        <v>800053</v>
      </c>
    </row>
  </sheetData>
  <sheetProtection algorithmName="SHA-512" hashValue="A4/r7ygaWebY44wYSLb9astPGLwzV8sjaSb+WVGRzqQSmmnXKvr0+0V1NCMJMwhyvmDq7eQpZyU0UMUTDpZGnQ==" saltValue="ofIcBNfTNLX2xKdVO4DXfw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28"/>
  <sheetViews>
    <sheetView zoomScale="90" workbookViewId="0">
      <selection activeCell="A28" sqref="A1:C28"/>
    </sheetView>
  </sheetViews>
  <sheetFormatPr baseColWidth="10" defaultRowHeight="12.75" x14ac:dyDescent="0.2"/>
  <cols>
    <col min="1" max="1" width="95.5703125" style="2" customWidth="1"/>
    <col min="2" max="2" width="3.28515625" style="2" bestFit="1" customWidth="1"/>
    <col min="3" max="3" width="25.28515625" bestFit="1" customWidth="1"/>
    <col min="5" max="5" width="147.42578125" bestFit="1" customWidth="1"/>
  </cols>
  <sheetData>
    <row r="1" spans="1:3" x14ac:dyDescent="0.2">
      <c r="A1" s="2" t="s">
        <v>209</v>
      </c>
      <c r="B1" s="2">
        <v>1</v>
      </c>
      <c r="C1" t="s">
        <v>202</v>
      </c>
    </row>
    <row r="2" spans="1:3" x14ac:dyDescent="0.2">
      <c r="A2" s="2" t="s">
        <v>200</v>
      </c>
      <c r="B2" s="2">
        <v>2</v>
      </c>
      <c r="C2" t="s">
        <v>201</v>
      </c>
    </row>
    <row r="3" spans="1:3" x14ac:dyDescent="0.2">
      <c r="A3" s="2" t="s">
        <v>210</v>
      </c>
      <c r="B3" s="2">
        <v>3</v>
      </c>
      <c r="C3" t="s">
        <v>211</v>
      </c>
    </row>
    <row r="4" spans="1:3" x14ac:dyDescent="0.2">
      <c r="A4" s="2" t="s">
        <v>212</v>
      </c>
      <c r="B4" s="2">
        <v>4</v>
      </c>
      <c r="C4" t="s">
        <v>186</v>
      </c>
    </row>
    <row r="5" spans="1:3" x14ac:dyDescent="0.2">
      <c r="A5" s="2" t="s">
        <v>187</v>
      </c>
      <c r="B5" s="2">
        <v>5</v>
      </c>
      <c r="C5" t="s">
        <v>220</v>
      </c>
    </row>
    <row r="6" spans="1:3" x14ac:dyDescent="0.2">
      <c r="A6" s="2" t="s">
        <v>203</v>
      </c>
      <c r="B6" s="2">
        <v>6</v>
      </c>
      <c r="C6" t="s">
        <v>204</v>
      </c>
    </row>
    <row r="7" spans="1:3" x14ac:dyDescent="0.2">
      <c r="A7" s="19" t="s">
        <v>218</v>
      </c>
      <c r="B7" s="2">
        <v>7</v>
      </c>
      <c r="C7" s="1" t="s">
        <v>219</v>
      </c>
    </row>
    <row r="8" spans="1:3" x14ac:dyDescent="0.2">
      <c r="A8" s="2" t="s">
        <v>207</v>
      </c>
      <c r="B8" s="2">
        <v>8</v>
      </c>
      <c r="C8" t="s">
        <v>208</v>
      </c>
    </row>
    <row r="9" spans="1:3" x14ac:dyDescent="0.2">
      <c r="A9" s="19" t="s">
        <v>342</v>
      </c>
      <c r="B9" s="2">
        <v>9</v>
      </c>
      <c r="C9" s="230" t="s">
        <v>350</v>
      </c>
    </row>
    <row r="10" spans="1:3" x14ac:dyDescent="0.2">
      <c r="A10" s="19" t="s">
        <v>326</v>
      </c>
      <c r="B10" s="2">
        <v>10</v>
      </c>
      <c r="C10" s="1" t="s">
        <v>327</v>
      </c>
    </row>
    <row r="11" spans="1:3" x14ac:dyDescent="0.2">
      <c r="A11" s="2" t="s">
        <v>198</v>
      </c>
      <c r="B11" s="2">
        <v>12</v>
      </c>
      <c r="C11" t="s">
        <v>199</v>
      </c>
    </row>
    <row r="12" spans="1:3" x14ac:dyDescent="0.2">
      <c r="A12" s="2" t="s">
        <v>354</v>
      </c>
      <c r="B12" s="2">
        <v>13</v>
      </c>
      <c r="C12" t="s">
        <v>353</v>
      </c>
    </row>
    <row r="13" spans="1:3" x14ac:dyDescent="0.2">
      <c r="A13" s="2" t="s">
        <v>188</v>
      </c>
      <c r="B13" s="2">
        <v>14</v>
      </c>
      <c r="C13" t="s">
        <v>189</v>
      </c>
    </row>
    <row r="14" spans="1:3" x14ac:dyDescent="0.2">
      <c r="A14" s="2" t="s">
        <v>190</v>
      </c>
      <c r="B14" s="2">
        <v>15</v>
      </c>
      <c r="C14" t="s">
        <v>191</v>
      </c>
    </row>
    <row r="15" spans="1:3" x14ac:dyDescent="0.2">
      <c r="A15" s="2" t="s">
        <v>328</v>
      </c>
      <c r="B15" s="2">
        <v>16</v>
      </c>
      <c r="C15" t="s">
        <v>329</v>
      </c>
    </row>
    <row r="16" spans="1:3" x14ac:dyDescent="0.2">
      <c r="A16" s="2" t="s">
        <v>330</v>
      </c>
      <c r="B16" s="2">
        <v>17</v>
      </c>
      <c r="C16" t="s">
        <v>331</v>
      </c>
    </row>
    <row r="17" spans="1:3" x14ac:dyDescent="0.2">
      <c r="A17" s="2" t="s">
        <v>192</v>
      </c>
      <c r="B17" s="2">
        <v>18</v>
      </c>
      <c r="C17" t="s">
        <v>193</v>
      </c>
    </row>
    <row r="18" spans="1:3" x14ac:dyDescent="0.2">
      <c r="A18" s="2" t="s">
        <v>194</v>
      </c>
      <c r="B18" s="2">
        <v>19</v>
      </c>
      <c r="C18" t="s">
        <v>195</v>
      </c>
    </row>
    <row r="19" spans="1:3" x14ac:dyDescent="0.2">
      <c r="A19" s="2" t="s">
        <v>196</v>
      </c>
      <c r="B19" s="2">
        <v>20</v>
      </c>
      <c r="C19" t="s">
        <v>197</v>
      </c>
    </row>
    <row r="20" spans="1:3" x14ac:dyDescent="0.2">
      <c r="A20" s="2" t="s">
        <v>213</v>
      </c>
      <c r="B20" s="2">
        <v>21</v>
      </c>
      <c r="C20" t="s">
        <v>205</v>
      </c>
    </row>
    <row r="21" spans="1:3" x14ac:dyDescent="0.2">
      <c r="A21" s="2" t="s">
        <v>214</v>
      </c>
      <c r="B21" s="2">
        <v>22</v>
      </c>
      <c r="C21" t="s">
        <v>221</v>
      </c>
    </row>
    <row r="22" spans="1:3" x14ac:dyDescent="0.2">
      <c r="A22" s="19" t="s">
        <v>216</v>
      </c>
      <c r="B22" s="2">
        <v>23</v>
      </c>
      <c r="C22" s="1" t="s">
        <v>217</v>
      </c>
    </row>
    <row r="23" spans="1:3" x14ac:dyDescent="0.2">
      <c r="A23" s="19" t="s">
        <v>215</v>
      </c>
      <c r="B23" s="2">
        <v>24</v>
      </c>
      <c r="C23" s="1" t="s">
        <v>206</v>
      </c>
    </row>
    <row r="24" spans="1:3" x14ac:dyDescent="0.2">
      <c r="A24" s="239" t="s">
        <v>359</v>
      </c>
      <c r="B24" s="2">
        <v>25</v>
      </c>
      <c r="C24" s="230" t="s">
        <v>360</v>
      </c>
    </row>
    <row r="25" spans="1:3" x14ac:dyDescent="0.2">
      <c r="A25" s="19" t="s">
        <v>344</v>
      </c>
      <c r="B25" s="2">
        <v>34</v>
      </c>
      <c r="C25" t="s">
        <v>343</v>
      </c>
    </row>
    <row r="26" spans="1:3" x14ac:dyDescent="0.2">
      <c r="A26" s="19" t="s">
        <v>356</v>
      </c>
      <c r="B26" s="2">
        <v>35</v>
      </c>
      <c r="C26" s="230" t="s">
        <v>355</v>
      </c>
    </row>
    <row r="27" spans="1:3" x14ac:dyDescent="0.2">
      <c r="A27" t="s">
        <v>351</v>
      </c>
      <c r="B27" s="2">
        <v>36</v>
      </c>
      <c r="C27" s="230" t="s">
        <v>352</v>
      </c>
    </row>
    <row r="28" spans="1:3" x14ac:dyDescent="0.2">
      <c r="A28" s="2" t="s">
        <v>357</v>
      </c>
      <c r="B28" s="2">
        <v>37</v>
      </c>
      <c r="C28" s="230" t="s">
        <v>358</v>
      </c>
    </row>
  </sheetData>
  <sheetProtection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Gobierno de Cantabria</cp:lastModifiedBy>
  <cp:lastPrinted>2018-03-27T12:26:57Z</cp:lastPrinted>
  <dcterms:created xsi:type="dcterms:W3CDTF">1996-11-27T10:00:04Z</dcterms:created>
  <dcterms:modified xsi:type="dcterms:W3CDTF">2023-09-05T10:55:32Z</dcterms:modified>
</cp:coreProperties>
</file>